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bsw.sharepoint.com/teams/INPMV/Shared Documents/Vertragsteam/04 QG AN/04 Checklisten/202211_Checklisten Symbio Stand/"/>
    </mc:Choice>
  </mc:AlternateContent>
  <xr:revisionPtr revIDLastSave="16" documentId="8_{DDEE419D-BCE1-4F0C-8BFB-5425BBDCCE55}" xr6:coauthVersionLast="47" xr6:coauthVersionMax="47" xr10:uidLastSave="{C8D0C2F3-B68B-452A-BB00-7396CCBC46F4}"/>
  <bookViews>
    <workbookView xWindow="29865" yWindow="-11715" windowWidth="17280" windowHeight="8970" activeTab="1" xr2:uid="{00000000-000D-0000-FFFF-FFFF00000000}"/>
  </bookViews>
  <sheets>
    <sheet name="Erläut. zur Befüllung d. Felder" sheetId="4" r:id="rId1"/>
    <sheet name="QG I 3 - Deckblatt" sheetId="1" r:id="rId2"/>
    <sheet name="QG I 3 - Checkliste" sheetId="2" r:id="rId3"/>
    <sheet name="Informationsblatt QG AN" sheetId="3" r:id="rId4"/>
  </sheets>
  <definedNames>
    <definedName name="_xlnm.Print_Area" localSheetId="3">'Informationsblatt QG AN'!$A$1:$H$54</definedName>
    <definedName name="_xlnm.Print_Area" localSheetId="2">'QG I 3 - Checkliste'!$A$1:$P$52</definedName>
    <definedName name="_xlnm.Print_Area" localSheetId="1">'QG I 3 - Deckblatt'!$A$1:$V$90</definedName>
    <definedName name="_xlnm.Print_Titles" localSheetId="2">'QG I 3 - Checkliste'!$1:$4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2" l="1"/>
  <c r="G48" i="2"/>
  <c r="F48" i="2"/>
  <c r="H47" i="2"/>
  <c r="G47" i="2"/>
  <c r="F47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P1" i="2"/>
  <c r="P2" i="2"/>
  <c r="M1" i="2"/>
  <c r="M2" i="2"/>
  <c r="D2" i="2"/>
  <c r="D1" i="2"/>
  <c r="C2" i="2"/>
  <c r="A2" i="2"/>
  <c r="C1" i="2"/>
  <c r="A1" i="2"/>
  <c r="J42" i="1"/>
  <c r="J43" i="1"/>
  <c r="H43" i="1"/>
  <c r="H42" i="1"/>
  <c r="G95" i="1"/>
  <c r="E8" i="2"/>
  <c r="E7" i="2"/>
  <c r="E6" i="2"/>
  <c r="E5" i="2"/>
  <c r="S43" i="1"/>
  <c r="S42" i="1"/>
  <c r="N73" i="1"/>
  <c r="N87" i="1"/>
  <c r="N68" i="1"/>
  <c r="C87" i="1"/>
  <c r="N30" i="1"/>
  <c r="N28" i="1"/>
  <c r="N26" i="1"/>
  <c r="N24" i="1"/>
  <c r="N22" i="1"/>
  <c r="N20" i="1"/>
  <c r="N18" i="1"/>
  <c r="N16" i="1"/>
  <c r="N14" i="1"/>
  <c r="F14" i="2"/>
  <c r="F13" i="2"/>
  <c r="F15" i="2"/>
  <c r="G14" i="2"/>
  <c r="G13" i="2"/>
  <c r="G15" i="2"/>
  <c r="H14" i="2"/>
  <c r="H15" i="2"/>
  <c r="F17" i="2"/>
  <c r="F18" i="2"/>
  <c r="F19" i="2"/>
  <c r="F20" i="2"/>
  <c r="G17" i="2"/>
  <c r="G18" i="2"/>
  <c r="G19" i="2"/>
  <c r="G20" i="2"/>
  <c r="H17" i="2"/>
  <c r="H18" i="2"/>
  <c r="H19" i="2"/>
  <c r="H20" i="2"/>
  <c r="F31" i="2"/>
  <c r="F30" i="2"/>
  <c r="U20" i="1"/>
  <c r="F32" i="2"/>
  <c r="G31" i="2"/>
  <c r="G32" i="2"/>
  <c r="H31" i="2"/>
  <c r="H32" i="2"/>
  <c r="F34" i="2"/>
  <c r="F33" i="2"/>
  <c r="G34" i="2"/>
  <c r="G33" i="2"/>
  <c r="H34" i="2"/>
  <c r="H33" i="2"/>
  <c r="F36" i="2"/>
  <c r="F37" i="2"/>
  <c r="F38" i="2"/>
  <c r="F39" i="2"/>
  <c r="F40" i="2"/>
  <c r="G36" i="2"/>
  <c r="G37" i="2"/>
  <c r="G38" i="2"/>
  <c r="G39" i="2"/>
  <c r="G40" i="2"/>
  <c r="H36" i="2"/>
  <c r="H37" i="2"/>
  <c r="H38" i="2"/>
  <c r="H39" i="2"/>
  <c r="H40" i="2"/>
  <c r="F42" i="2"/>
  <c r="F43" i="2"/>
  <c r="F44" i="2"/>
  <c r="F45" i="2"/>
  <c r="G42" i="2"/>
  <c r="G43" i="2"/>
  <c r="G44" i="2"/>
  <c r="G45" i="2"/>
  <c r="H42" i="2"/>
  <c r="H41" i="2"/>
  <c r="H43" i="2"/>
  <c r="H44" i="2"/>
  <c r="H45" i="2"/>
  <c r="H47" i="1"/>
  <c r="L67" i="1"/>
  <c r="B86" i="1"/>
  <c r="P81" i="1"/>
  <c r="N88" i="1"/>
  <c r="N54" i="1"/>
  <c r="C54" i="1"/>
  <c r="C59" i="1"/>
  <c r="C64" i="1"/>
  <c r="C69" i="1"/>
  <c r="C74" i="1"/>
  <c r="C88" i="1"/>
  <c r="N74" i="1"/>
  <c r="N69" i="1"/>
  <c r="N64" i="1"/>
  <c r="N59" i="1"/>
  <c r="A43" i="1"/>
  <c r="L72" i="1"/>
  <c r="L86" i="1"/>
  <c r="H29" i="2"/>
  <c r="H28" i="2"/>
  <c r="H50" i="2"/>
  <c r="H49" i="2"/>
  <c r="H52" i="2"/>
  <c r="G29" i="2"/>
  <c r="G28" i="2"/>
  <c r="G50" i="2"/>
  <c r="G49" i="2"/>
  <c r="G52" i="2"/>
  <c r="G51" i="2"/>
  <c r="F29" i="2"/>
  <c r="F28" i="2"/>
  <c r="U18" i="1"/>
  <c r="F50" i="2"/>
  <c r="F49" i="2"/>
  <c r="U28" i="1"/>
  <c r="F52" i="2"/>
  <c r="F51" i="2"/>
  <c r="A42" i="1"/>
  <c r="E42" i="1"/>
  <c r="T42" i="1"/>
  <c r="E43" i="1"/>
  <c r="T43" i="1"/>
  <c r="P47" i="1"/>
  <c r="P49" i="1"/>
  <c r="H51" i="2"/>
  <c r="H30" i="2"/>
  <c r="F35" i="2"/>
  <c r="U24" i="1"/>
  <c r="G35" i="2"/>
  <c r="G16" i="2"/>
  <c r="S28" i="1"/>
  <c r="T28" i="1"/>
  <c r="H35" i="2"/>
  <c r="S24" i="1"/>
  <c r="T24" i="1"/>
  <c r="G30" i="2"/>
  <c r="H16" i="2"/>
  <c r="H13" i="2"/>
  <c r="S14" i="1"/>
  <c r="F41" i="2"/>
  <c r="G41" i="2"/>
  <c r="F16" i="2"/>
  <c r="U30" i="1"/>
  <c r="S30" i="1"/>
  <c r="G6" i="2"/>
  <c r="U26" i="1"/>
  <c r="S26" i="1"/>
  <c r="S22" i="1"/>
  <c r="U22" i="1"/>
  <c r="U14" i="1"/>
  <c r="U16" i="1"/>
  <c r="S16" i="1"/>
  <c r="S18" i="1"/>
  <c r="T18" i="1"/>
  <c r="S20" i="1"/>
  <c r="T20" i="1"/>
  <c r="T26" i="1"/>
  <c r="T22" i="1"/>
  <c r="H8" i="2"/>
  <c r="F7" i="2"/>
  <c r="F12" i="1"/>
  <c r="T30" i="1"/>
  <c r="E20" i="1"/>
  <c r="T14" i="1"/>
  <c r="T16" i="1"/>
  <c r="F28" i="1"/>
  <c r="F16" i="1"/>
  <c r="F30" i="1"/>
  <c r="F14" i="1"/>
</calcChain>
</file>

<file path=xl/sharedStrings.xml><?xml version="1.0" encoding="utf-8"?>
<sst xmlns="http://schemas.openxmlformats.org/spreadsheetml/2006/main" count="227" uniqueCount="163">
  <si>
    <t>Deckblatt (Seite 1 von 2)</t>
  </si>
  <si>
    <t>Datum Quality Gate Sitzung:</t>
  </si>
  <si>
    <t>Durchführung</t>
  </si>
  <si>
    <t>erstmalig</t>
  </si>
  <si>
    <t>wiederholt</t>
  </si>
  <si>
    <t>Gesamtergebnis</t>
  </si>
  <si>
    <t>Einzelergebnisse</t>
  </si>
  <si>
    <t>Rote Ampel</t>
  </si>
  <si>
    <t>Kapitel</t>
  </si>
  <si>
    <t>Gelbe Ampel</t>
  </si>
  <si>
    <t>Weiterarbeit unter Auflagen der Maßnahmen</t>
  </si>
  <si>
    <t>1. Allgemeines</t>
  </si>
  <si>
    <t>Grüne Ampel</t>
  </si>
  <si>
    <t>Freigabe zur Weiterarbeit erteilt</t>
  </si>
  <si>
    <t>3. Termine</t>
  </si>
  <si>
    <t>Gesamtqualität</t>
  </si>
  <si>
    <t>(Bestandene Kriterien / Gesamtzahl Kriterien)</t>
  </si>
  <si>
    <t>4. Kosten und Finanzierung</t>
  </si>
  <si>
    <t>entfällt</t>
  </si>
  <si>
    <t>7. Technische Themen</t>
  </si>
  <si>
    <t>8. Juristische Themen</t>
  </si>
  <si>
    <t>9. Inbetriebnahme</t>
  </si>
  <si>
    <t>Checklistenpunkte ("erfüllte" Kriterien von allen Kriterien)</t>
  </si>
  <si>
    <t>Zusammenfassende Beurteilung (optional)</t>
  </si>
  <si>
    <t>Anmerkungen</t>
  </si>
  <si>
    <t>Unterschriftenblatt (Seite 2 von 2)</t>
  </si>
  <si>
    <t>Datum Quality Gate Sitzung</t>
  </si>
  <si>
    <t>Pflichtteilnehmer</t>
  </si>
  <si>
    <t>Optionale Teilnehmer</t>
  </si>
  <si>
    <t>Name</t>
  </si>
  <si>
    <t>Datum</t>
  </si>
  <si>
    <t>Unterschrift</t>
  </si>
  <si>
    <t>Maßnahmenverfolgung durch</t>
  </si>
  <si>
    <t>Maßnahmen bei Roter Ampel</t>
  </si>
  <si>
    <t>Nr</t>
  </si>
  <si>
    <t>Bewertungskriterien</t>
  </si>
  <si>
    <t>Bemerkungen/
Messgröße</t>
  </si>
  <si>
    <t>Berechnungs-spalte P
nicht erfüllt</t>
  </si>
  <si>
    <t>erledigt bis</t>
  </si>
  <si>
    <t>Erledigungsvermerk
(Name, Datum)</t>
  </si>
  <si>
    <t>ja</t>
  </si>
  <si>
    <t>nein</t>
  </si>
  <si>
    <t>1.1</t>
  </si>
  <si>
    <t>1.2</t>
  </si>
  <si>
    <t>K</t>
  </si>
  <si>
    <t>2.1</t>
  </si>
  <si>
    <t>2.2</t>
  </si>
  <si>
    <t>2.3</t>
  </si>
  <si>
    <t>4.1</t>
  </si>
  <si>
    <t>5. Risiko, Chancen und Qualität</t>
  </si>
  <si>
    <t>7.3</t>
  </si>
  <si>
    <t>6.1</t>
  </si>
  <si>
    <t>6.2</t>
  </si>
  <si>
    <t>6.3</t>
  </si>
  <si>
    <t>Projektleiter AN</t>
  </si>
  <si>
    <t>6. Nachträge</t>
  </si>
  <si>
    <t>6.4</t>
  </si>
  <si>
    <t>2. Projektplanung / Projektdurchführung</t>
  </si>
  <si>
    <t>2.4</t>
  </si>
  <si>
    <t>P</t>
  </si>
  <si>
    <t>Zuständig
(Name)</t>
  </si>
  <si>
    <t>Nachfrist / Eskalation</t>
  </si>
  <si>
    <t>2.5</t>
  </si>
  <si>
    <t>3.1</t>
  </si>
  <si>
    <t>5.1</t>
  </si>
  <si>
    <t>7.2</t>
  </si>
  <si>
    <t>7.4</t>
  </si>
  <si>
    <t>7.1</t>
  </si>
  <si>
    <t>Rechengrundlage</t>
  </si>
  <si>
    <t>für Ampelschaltung u.ä.</t>
  </si>
  <si>
    <t>Projektbezeichnung, ggf. Abschnitt</t>
  </si>
  <si>
    <t>Hilfsspalten zur Berechnung</t>
  </si>
  <si>
    <t>Pflicht-/
Kontroll-
punkt (P/K)</t>
  </si>
  <si>
    <t>Kriterium
erfüllt?</t>
  </si>
  <si>
    <t>2.6</t>
  </si>
  <si>
    <t>2.7</t>
  </si>
  <si>
    <t>2.8</t>
  </si>
  <si>
    <t>2.9</t>
  </si>
  <si>
    <t>2.10</t>
  </si>
  <si>
    <t>Berechnungs-spalte K
nicht erfüllt</t>
  </si>
  <si>
    <t>Zählspalte für P oder K gefordert</t>
  </si>
  <si>
    <t>4.2</t>
  </si>
  <si>
    <t>6.5</t>
  </si>
  <si>
    <t>7.5</t>
  </si>
  <si>
    <t>7.6</t>
  </si>
  <si>
    <t>8.1</t>
  </si>
  <si>
    <t>9.1</t>
  </si>
  <si>
    <t>Weiterleitung an 1. Eskalationsebene</t>
  </si>
  <si>
    <t>Weiterleitung an 2. Eskalationsebene</t>
  </si>
  <si>
    <t>Nachfrist zur Mängelbeseitigung bis:</t>
  </si>
  <si>
    <t>Termin Wiederholungssitzung:</t>
  </si>
  <si>
    <t>Vertragsverantwortlicher AG</t>
  </si>
  <si>
    <t>Sind alle Pflichtteilnehmer anwesend?</t>
  </si>
  <si>
    <t>ggf. Vertretungsregelung beachten</t>
  </si>
  <si>
    <t>Sind alle Maßnahmen aus den vorangegangenen Quality Gates abgearbeitet?</t>
  </si>
  <si>
    <t>Checkliste QG 1 bis QG 2n</t>
  </si>
  <si>
    <t>Ist die aktuell bestehende Aufgabenstellung frei von Erweiterungen / Einschränkungen?</t>
  </si>
  <si>
    <t>Sind alle vertraglich geschuldeten Unterlagen an den AG übergeben?</t>
  </si>
  <si>
    <t>Wenn die Abarbeitung lediglich eingeleitet ist, dann Frist bis zum Abschluss benennen.</t>
  </si>
  <si>
    <t>Wenn Ziffer 2.2 "ja": Liegen alle erforderlichen Abnahmeprotokolle vor?</t>
  </si>
  <si>
    <t xml:space="preserve">Wenn Ziffer 2.2 "ja": Sind alle darin enthaltenen Mängel und Restleistungen abgearbeitet? </t>
  </si>
  <si>
    <t>Sind die Voraussetzungen zur Stellung einer Schlussrechnung gegeben?</t>
  </si>
  <si>
    <t>Wenn Ziffer 4.1 "ja": Sind die Voraussetzungen gegeben, um die Vertragserfüllungsbürgschaft in eine Gewährleistungsbürgschaft umzuwandeln?</t>
  </si>
  <si>
    <t>Ist eine Risikoanalyse der erbrachten Leistung hinsichtlich Qualität und terminlichen Auswirkungen für die Zukunft durchgeführt worden ?</t>
  </si>
  <si>
    <t>Sind alle nachtragsrelevanten Sachverhalte benannt?</t>
  </si>
  <si>
    <t>Mehr- oder Minderleistungen</t>
  </si>
  <si>
    <t>Sind alle Nachträge bekannt?</t>
  </si>
  <si>
    <t>ggf. Termin bis wann abschließend gestellt</t>
  </si>
  <si>
    <t>bezogen auf die Forderungssumme</t>
  </si>
  <si>
    <t>Werden die Nachträge innerhalb einer von AN und AG als angemessene Zeit akzeptierten Frist verhandelt und beauftragt?</t>
  </si>
  <si>
    <t>Sind dem AN zur Vertragserfüllung relevante Vorschriftenwerke oder Änderungen bekannt und angewendet worden?</t>
  </si>
  <si>
    <t>Sind deren Auswirkungen bewertet und abgestimmt?</t>
  </si>
  <si>
    <t>Übergangsfristen zu Änderungen etc.</t>
  </si>
  <si>
    <t>sofern vorhanden, sonst "entfällt"</t>
  </si>
  <si>
    <t>Besteht Einvernehmen zwischen AN und AG hinsichtlich Auslegung und Anwendung des Regelwerks?</t>
  </si>
  <si>
    <t>Planprüfer bzw. BVB einbinden</t>
  </si>
  <si>
    <t>Lessons learned</t>
  </si>
  <si>
    <t>Sind mehr als 90 % der vorliegenden Nachträge dem Grunde nach berechtigt?</t>
  </si>
  <si>
    <t>Ist das Vertragsverhältnis frei von offenen Bedenken- / Behinderungsanzeigen?</t>
  </si>
  <si>
    <t>P (ja)</t>
  </si>
  <si>
    <t>P (nein)</t>
  </si>
  <si>
    <t>K (ja)</t>
  </si>
  <si>
    <t>K (nein)</t>
  </si>
  <si>
    <t>Berechnung Deckblatt</t>
  </si>
  <si>
    <t>Gründe für Rote Ampel</t>
  </si>
  <si>
    <t>Mindestens ein Pflichtpunkt nicht erfüllt</t>
  </si>
  <si>
    <t>&gt;50% der Kontrollpunkt nicht erfüllt</t>
  </si>
  <si>
    <t>Erstmalig</t>
  </si>
  <si>
    <t>Wiederholung</t>
  </si>
  <si>
    <t>J</t>
  </si>
  <si>
    <t>N</t>
  </si>
  <si>
    <r>
      <t xml:space="preserve">Qualitätsprüfer AN </t>
    </r>
    <r>
      <rPr>
        <sz val="11"/>
        <rFont val="DB Office"/>
        <family val="2"/>
      </rPr>
      <t>(sofern vertraglich gefordert)</t>
    </r>
  </si>
  <si>
    <t>Auftragnehmer</t>
  </si>
  <si>
    <t>OE EIU</t>
  </si>
  <si>
    <t>Region</t>
  </si>
  <si>
    <t>Nord</t>
  </si>
  <si>
    <t>Ost</t>
  </si>
  <si>
    <t>Südost</t>
  </si>
  <si>
    <t>VDE8</t>
  </si>
  <si>
    <t>Süd</t>
  </si>
  <si>
    <t>Südwest</t>
  </si>
  <si>
    <t>West</t>
  </si>
  <si>
    <t>Mitte</t>
  </si>
  <si>
    <t>iTWO-Vertragsnr.</t>
  </si>
  <si>
    <t>Maßnahme (bei "nein")
Begründung (bei "entfällt")
Dokument (bei Bedarf bei "ja")</t>
  </si>
  <si>
    <t>bei BIM-Projekten:</t>
  </si>
  <si>
    <t>Fanden interne (Fachplaner) und externe (BIM-Manager) Modell-Prüfungen statt?</t>
  </si>
  <si>
    <t>entfällt, wenn nicht vertraglich vereinbart</t>
  </si>
  <si>
    <t>nur bei S&amp;S</t>
  </si>
  <si>
    <t>Ist die Dokumentation gem. Soll-Lieferobjekteliste in der PKP vollständig?</t>
  </si>
  <si>
    <t>Wurde die Qualitätssicherung (Qualitätssicherungsbericht) gem. BIM-Vorgaben durch den Planer dokumentiert?</t>
  </si>
  <si>
    <t>Wurden vertragsgemäß alle Daten final übergeben  (auch hinsichtlich Attributierung?)</t>
  </si>
  <si>
    <t>Liegen die Fachmodelle und Gesamtmodelle in den der Phase entsprechenden Detailtiefen vor?</t>
  </si>
  <si>
    <t>Bei Abschluss Lph 6/7: Wurden Vergabeunterlagen (LV, Mengenermittlung) modellbasiert erstellt?</t>
  </si>
  <si>
    <t>Wurden die Baustandards Personenbahnhöfe angewendet?</t>
  </si>
  <si>
    <t>Wurden die aktuellen BIM-Vorgaben (AIA) berücksichtigt?</t>
  </si>
  <si>
    <t>Sind EIGV / TSI /CSM relevante Tatbestände / Maßnahmen bei der Leistungserbringung berücksichtigt?</t>
  </si>
  <si>
    <t>iTWO-Projektnr.</t>
  </si>
  <si>
    <t>Damit eine durchgeführte QG-AN Sitzung korrekt im Monitoring erfasst werden kann, 
müssen die iTWO-Projektnummer und die iTWO-Vertragsnummer in der QG AN-Checkliste korrekt angegeben werden. Und Zudem muss das Datum der QG AN-Sitzung gepflegt werden.</t>
  </si>
  <si>
    <r>
      <t>Für die</t>
    </r>
    <r>
      <rPr>
        <b/>
        <sz val="14"/>
        <color theme="0"/>
        <rFont val="Arial"/>
        <family val="2"/>
      </rPr>
      <t xml:space="preserve"> iTWO-Projektnummer</t>
    </r>
    <r>
      <rPr>
        <sz val="14"/>
        <color theme="0"/>
        <rFont val="Arial"/>
        <family val="2"/>
      </rPr>
      <t xml:space="preserve"> klicken Sie in iTWO in der linken Baumstruktur ganz oben auf die Nummer und kopieren Sie 
die Schlüsselnummer (ggf. alphanumerisch) rechts im Eigenschaftenfenster.</t>
    </r>
  </si>
  <si>
    <t>iTWO</t>
  </si>
  <si>
    <t>Checkliste</t>
  </si>
  <si>
    <r>
      <t xml:space="preserve">Für die </t>
    </r>
    <r>
      <rPr>
        <b/>
        <sz val="14"/>
        <color theme="0"/>
        <rFont val="Arial"/>
        <family val="2"/>
      </rPr>
      <t>iTWO-Vertragsnummer</t>
    </r>
    <r>
      <rPr>
        <sz val="14"/>
        <color theme="0"/>
        <rFont val="Arial"/>
        <family val="2"/>
      </rPr>
      <t xml:space="preserve"> klicken Sie in iTWO in der linken Baumstruktur auf die Vergabeeinheit und kopieren Sie 
die Schlüsselnummer (ggf. alphanumerisch) rechts im Eigenschaftenfenster.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</si>
</sst>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spätester Termin &quot;dd/mm/yyyy&quot;)&quot;"/>
  </numFmts>
  <fonts count="31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DB Office"/>
      <family val="2"/>
    </font>
    <font>
      <b/>
      <sz val="11"/>
      <name val="Arial"/>
      <family val="2"/>
    </font>
    <font>
      <sz val="11"/>
      <color indexed="9"/>
      <name val="DB Office"/>
      <family val="2"/>
    </font>
    <font>
      <sz val="11"/>
      <color indexed="9"/>
      <name val="Arial"/>
      <family val="2"/>
    </font>
    <font>
      <sz val="11"/>
      <name val="DB Office"/>
      <family val="2"/>
    </font>
    <font>
      <b/>
      <sz val="11"/>
      <name val="DB Office"/>
      <family val="2"/>
    </font>
    <font>
      <b/>
      <i/>
      <sz val="11"/>
      <name val="DB Office"/>
      <family val="2"/>
    </font>
    <font>
      <i/>
      <sz val="11"/>
      <name val="DB Office"/>
      <family val="2"/>
    </font>
    <font>
      <b/>
      <sz val="10"/>
      <color indexed="9"/>
      <name val="DB Office"/>
      <family val="2"/>
    </font>
    <font>
      <b/>
      <sz val="10"/>
      <name val="DB Office"/>
      <family val="2"/>
    </font>
    <font>
      <sz val="10"/>
      <name val="DB Office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DB Office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23"/>
      <name val="DB Office"/>
      <family val="2"/>
    </font>
    <font>
      <b/>
      <sz val="8"/>
      <color indexed="23"/>
      <name val="DB Office"/>
      <family val="2"/>
    </font>
    <font>
      <sz val="14"/>
      <name val="DB Office"/>
      <family val="2"/>
    </font>
    <font>
      <i/>
      <sz val="9"/>
      <name val="DB Office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DB Office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9" fontId="14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 wrapText="1"/>
    </xf>
    <xf numFmtId="14" fontId="7" fillId="2" borderId="0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/>
    </xf>
    <xf numFmtId="14" fontId="7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14" fontId="7" fillId="2" borderId="0" xfId="0" applyNumberFormat="1" applyFont="1" applyFill="1" applyBorder="1" applyAlignment="1" applyProtection="1">
      <alignment horizontal="left" vertical="top"/>
    </xf>
    <xf numFmtId="14" fontId="7" fillId="2" borderId="4" xfId="0" applyNumberFormat="1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top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14" fontId="13" fillId="0" borderId="5" xfId="0" applyNumberFormat="1" applyFont="1" applyFill="1" applyBorder="1" applyAlignment="1" applyProtection="1">
      <alignment horizontal="left" vertical="top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7" fillId="2" borderId="6" xfId="0" applyNumberFormat="1" applyFon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0" fontId="2" fillId="3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center" wrapText="1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5" borderId="0" xfId="0" applyFont="1" applyFill="1" applyProtection="1"/>
    <xf numFmtId="0" fontId="17" fillId="0" borderId="0" xfId="0" applyFont="1" applyAlignment="1" applyProtection="1">
      <alignment vertical="center"/>
    </xf>
    <xf numFmtId="0" fontId="15" fillId="5" borderId="7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15" fillId="5" borderId="8" xfId="0" applyFont="1" applyFill="1" applyBorder="1" applyAlignment="1" applyProtection="1">
      <alignment horizontal="center"/>
    </xf>
    <xf numFmtId="0" fontId="16" fillId="5" borderId="8" xfId="0" applyFont="1" applyFill="1" applyBorder="1" applyAlignment="1" applyProtection="1">
      <alignment horizontal="center"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14" fontId="16" fillId="5" borderId="8" xfId="0" applyNumberFormat="1" applyFont="1" applyFill="1" applyBorder="1" applyAlignment="1" applyProtection="1">
      <alignment horizontal="center" vertical="top" wrapText="1"/>
    </xf>
    <xf numFmtId="0" fontId="16" fillId="5" borderId="9" xfId="0" applyFont="1" applyFill="1" applyBorder="1" applyAlignment="1" applyProtection="1">
      <alignment horizontal="center" vertical="top" wrapText="1"/>
    </xf>
    <xf numFmtId="14" fontId="16" fillId="5" borderId="9" xfId="0" applyNumberFormat="1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wrapText="1"/>
    </xf>
    <xf numFmtId="0" fontId="16" fillId="5" borderId="10" xfId="0" applyFont="1" applyFill="1" applyBorder="1" applyAlignment="1" applyProtection="1">
      <alignment horizontal="center" wrapText="1"/>
    </xf>
    <xf numFmtId="0" fontId="16" fillId="5" borderId="11" xfId="0" applyFont="1" applyFill="1" applyBorder="1" applyAlignment="1" applyProtection="1">
      <alignment horizontal="center" wrapText="1"/>
    </xf>
    <xf numFmtId="0" fontId="16" fillId="5" borderId="12" xfId="0" applyFont="1" applyFill="1" applyBorder="1" applyAlignment="1" applyProtection="1">
      <alignment horizontal="center" wrapText="1"/>
    </xf>
    <xf numFmtId="14" fontId="13" fillId="2" borderId="0" xfId="0" applyNumberFormat="1" applyFont="1" applyFill="1" applyBorder="1" applyAlignment="1" applyProtection="1">
      <alignment horizontal="center" wrapText="1"/>
    </xf>
    <xf numFmtId="0" fontId="14" fillId="0" borderId="0" xfId="0" applyFont="1" applyAlignment="1" applyProtection="1"/>
    <xf numFmtId="49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left" vertical="top" wrapText="1"/>
    </xf>
    <xf numFmtId="0" fontId="13" fillId="0" borderId="5" xfId="0" applyFont="1" applyFill="1" applyBorder="1" applyAlignment="1" applyProtection="1">
      <alignment horizontal="center" vertical="top" wrapText="1"/>
    </xf>
    <xf numFmtId="0" fontId="14" fillId="0" borderId="0" xfId="0" applyFont="1" applyFill="1" applyProtection="1"/>
    <xf numFmtId="0" fontId="13" fillId="0" borderId="0" xfId="0" applyFont="1" applyFill="1" applyBorder="1" applyAlignment="1" applyProtection="1">
      <alignment horizontal="left" wrapText="1"/>
    </xf>
    <xf numFmtId="14" fontId="13" fillId="0" borderId="0" xfId="0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/>
    <xf numFmtId="0" fontId="14" fillId="3" borderId="0" xfId="0" applyFont="1" applyFill="1" applyProtection="1"/>
    <xf numFmtId="49" fontId="11" fillId="6" borderId="13" xfId="0" applyNumberFormat="1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wrapText="1"/>
    </xf>
    <xf numFmtId="14" fontId="11" fillId="6" borderId="15" xfId="0" applyNumberFormat="1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/>
    </xf>
    <xf numFmtId="0" fontId="15" fillId="5" borderId="19" xfId="0" applyFont="1" applyFill="1" applyBorder="1" applyAlignment="1" applyProtection="1">
      <alignment horizontal="center"/>
    </xf>
    <xf numFmtId="0" fontId="15" fillId="5" borderId="20" xfId="0" applyFont="1" applyFill="1" applyBorder="1" applyAlignment="1" applyProtection="1">
      <alignment horizontal="center"/>
    </xf>
    <xf numFmtId="0" fontId="15" fillId="5" borderId="21" xfId="0" applyFont="1" applyFill="1" applyBorder="1" applyAlignment="1" applyProtection="1">
      <alignment horizontal="center"/>
    </xf>
    <xf numFmtId="0" fontId="16" fillId="5" borderId="20" xfId="0" applyFont="1" applyFill="1" applyBorder="1" applyAlignment="1" applyProtection="1">
      <alignment horizontal="center" vertical="top" wrapText="1"/>
    </xf>
    <xf numFmtId="0" fontId="16" fillId="5" borderId="21" xfId="0" applyFont="1" applyFill="1" applyBorder="1" applyAlignment="1" applyProtection="1">
      <alignment horizontal="center" vertical="top" wrapText="1"/>
    </xf>
    <xf numFmtId="0" fontId="16" fillId="5" borderId="22" xfId="0" applyFont="1" applyFill="1" applyBorder="1" applyAlignment="1" applyProtection="1">
      <alignment horizontal="center" vertical="top" wrapText="1"/>
    </xf>
    <xf numFmtId="0" fontId="16" fillId="5" borderId="23" xfId="0" applyFont="1" applyFill="1" applyBorder="1" applyAlignment="1" applyProtection="1">
      <alignment horizontal="center" vertical="top" wrapText="1"/>
    </xf>
    <xf numFmtId="0" fontId="12" fillId="2" borderId="24" xfId="0" applyFont="1" applyFill="1" applyBorder="1" applyAlignment="1" applyProtection="1">
      <alignment horizontal="left"/>
    </xf>
    <xf numFmtId="14" fontId="13" fillId="2" borderId="25" xfId="0" applyNumberFormat="1" applyFont="1" applyFill="1" applyBorder="1" applyAlignment="1" applyProtection="1">
      <alignment horizontal="center" wrapText="1"/>
    </xf>
    <xf numFmtId="0" fontId="12" fillId="0" borderId="24" xfId="0" applyFont="1" applyFill="1" applyBorder="1" applyAlignment="1" applyProtection="1">
      <alignment horizontal="left"/>
    </xf>
    <xf numFmtId="14" fontId="13" fillId="0" borderId="25" xfId="0" applyNumberFormat="1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vertic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13" fillId="0" borderId="26" xfId="0" applyFont="1" applyFill="1" applyBorder="1" applyAlignment="1" applyProtection="1">
      <alignment vertical="top" wrapText="1"/>
    </xf>
    <xf numFmtId="0" fontId="13" fillId="0" borderId="26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vertical="top" wrapText="1"/>
    </xf>
    <xf numFmtId="14" fontId="13" fillId="0" borderId="5" xfId="0" applyNumberFormat="1" applyFont="1" applyFill="1" applyBorder="1" applyAlignment="1" applyProtection="1">
      <alignment horizontal="left" vertical="top" wrapText="1"/>
    </xf>
    <xf numFmtId="0" fontId="13" fillId="5" borderId="5" xfId="0" applyFont="1" applyFill="1" applyBorder="1" applyAlignment="1" applyProtection="1">
      <alignment horizontal="center" vertical="top" wrapText="1"/>
      <protection locked="0"/>
    </xf>
    <xf numFmtId="0" fontId="3" fillId="7" borderId="0" xfId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right" vertical="center" wrapText="1"/>
    </xf>
    <xf numFmtId="0" fontId="2" fillId="3" borderId="24" xfId="0" applyFont="1" applyFill="1" applyBorder="1" applyAlignment="1" applyProtection="1">
      <alignment vertical="center"/>
    </xf>
    <xf numFmtId="0" fontId="3" fillId="7" borderId="24" xfId="1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left" vertical="center"/>
    </xf>
    <xf numFmtId="0" fontId="7" fillId="2" borderId="52" xfId="0" applyFont="1" applyFill="1" applyBorder="1" applyAlignment="1" applyProtection="1">
      <alignment vertical="center" wrapText="1"/>
    </xf>
    <xf numFmtId="0" fontId="2" fillId="3" borderId="47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right" vertical="center" wrapText="1"/>
    </xf>
    <xf numFmtId="0" fontId="7" fillId="2" borderId="48" xfId="0" applyFont="1" applyFill="1" applyBorder="1" applyAlignment="1" applyProtection="1">
      <alignment horizontal="right" vertical="center" wrapText="1"/>
    </xf>
    <xf numFmtId="0" fontId="4" fillId="3" borderId="24" xfId="0" applyFont="1" applyFill="1" applyBorder="1" applyAlignment="1" applyProtection="1">
      <alignment vertical="center"/>
    </xf>
    <xf numFmtId="0" fontId="9" fillId="2" borderId="25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/>
    <xf numFmtId="0" fontId="7" fillId="2" borderId="25" xfId="0" applyFont="1" applyFill="1" applyBorder="1" applyAlignment="1" applyProtection="1">
      <alignment horizontal="left" wrapText="1"/>
    </xf>
    <xf numFmtId="0" fontId="2" fillId="3" borderId="24" xfId="0" applyFont="1" applyFill="1" applyBorder="1" applyAlignment="1" applyProtection="1">
      <alignment vertical="top"/>
    </xf>
    <xf numFmtId="0" fontId="7" fillId="2" borderId="25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left" vertical="center"/>
    </xf>
    <xf numFmtId="0" fontId="7" fillId="2" borderId="37" xfId="0" applyNumberFormat="1" applyFont="1" applyFill="1" applyBorder="1" applyAlignment="1" applyProtection="1">
      <alignment horizontal="left" vertical="center"/>
    </xf>
    <xf numFmtId="0" fontId="7" fillId="2" borderId="4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16" fillId="5" borderId="8" xfId="0" applyFont="1" applyFill="1" applyBorder="1" applyAlignment="1" applyProtection="1">
      <alignment horizontal="right" vertical="top" wrapText="1"/>
    </xf>
    <xf numFmtId="9" fontId="16" fillId="5" borderId="8" xfId="2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Border="1" applyProtection="1"/>
    <xf numFmtId="0" fontId="24" fillId="0" borderId="0" xfId="0" applyFont="1" applyFill="1" applyAlignment="1" applyProtection="1">
      <alignment vertical="center"/>
    </xf>
    <xf numFmtId="0" fontId="3" fillId="4" borderId="53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horizontal="center" vertical="center"/>
    </xf>
    <xf numFmtId="0" fontId="6" fillId="4" borderId="54" xfId="0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  <protection locked="0"/>
    </xf>
    <xf numFmtId="0" fontId="25" fillId="5" borderId="5" xfId="0" applyFont="1" applyFill="1" applyBorder="1" applyAlignment="1" applyProtection="1">
      <alignment horizontal="center" vertical="top" wrapText="1"/>
      <protection locked="0"/>
    </xf>
    <xf numFmtId="0" fontId="25" fillId="0" borderId="5" xfId="0" applyFont="1" applyFill="1" applyBorder="1" applyAlignment="1" applyProtection="1">
      <alignment horizontal="left" vertical="top" wrapText="1"/>
      <protection locked="0"/>
    </xf>
    <xf numFmtId="14" fontId="25" fillId="0" borderId="5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0" borderId="58" xfId="0" applyFont="1" applyFill="1" applyBorder="1" applyAlignment="1" applyProtection="1">
      <alignment horizontal="center" vertical="top" wrapText="1"/>
    </xf>
    <xf numFmtId="0" fontId="13" fillId="0" borderId="59" xfId="0" applyFont="1" applyFill="1" applyBorder="1" applyAlignment="1" applyProtection="1">
      <alignment vertical="top" wrapText="1"/>
    </xf>
    <xf numFmtId="0" fontId="13" fillId="0" borderId="31" xfId="0" applyFont="1" applyFill="1" applyBorder="1" applyAlignment="1" applyProtection="1">
      <alignment vertical="top" wrapText="1"/>
    </xf>
    <xf numFmtId="0" fontId="13" fillId="0" borderId="32" xfId="0" applyFont="1" applyFill="1" applyBorder="1" applyAlignment="1" applyProtection="1">
      <alignment vertical="top" wrapText="1"/>
    </xf>
    <xf numFmtId="14" fontId="7" fillId="2" borderId="29" xfId="0" applyNumberFormat="1" applyFont="1" applyFill="1" applyBorder="1" applyAlignment="1" applyProtection="1">
      <alignment horizontal="left"/>
    </xf>
    <xf numFmtId="0" fontId="7" fillId="2" borderId="27" xfId="0" applyFont="1" applyFill="1" applyBorder="1" applyAlignment="1" applyProtection="1">
      <alignment horizontal="left" vertical="center"/>
      <protection locked="0"/>
    </xf>
    <xf numFmtId="14" fontId="7" fillId="2" borderId="27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3" fillId="7" borderId="0" xfId="1" applyFont="1" applyFill="1" applyBorder="1" applyAlignment="1" applyProtection="1">
      <alignment horizontal="left" vertical="center"/>
    </xf>
    <xf numFmtId="0" fontId="3" fillId="7" borderId="25" xfId="1" applyFont="1" applyFill="1" applyBorder="1" applyAlignment="1" applyProtection="1">
      <alignment horizontal="left" vertical="center"/>
    </xf>
    <xf numFmtId="14" fontId="7" fillId="2" borderId="4" xfId="0" applyNumberFormat="1" applyFont="1" applyFill="1" applyBorder="1" applyAlignment="1" applyProtection="1">
      <alignment horizontal="left"/>
    </xf>
    <xf numFmtId="14" fontId="7" fillId="2" borderId="27" xfId="0" applyNumberFormat="1" applyFont="1" applyFill="1" applyBorder="1" applyAlignment="1" applyProtection="1">
      <alignment horizontal="left"/>
    </xf>
    <xf numFmtId="14" fontId="7" fillId="2" borderId="27" xfId="0" applyNumberFormat="1" applyFont="1" applyFill="1" applyBorder="1" applyAlignment="1" applyProtection="1">
      <alignment horizontal="left" vertical="center"/>
    </xf>
    <xf numFmtId="14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164" fontId="22" fillId="2" borderId="4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14" fontId="7" fillId="2" borderId="44" xfId="0" applyNumberFormat="1" applyFont="1" applyFill="1" applyBorder="1" applyAlignment="1" applyProtection="1">
      <alignment horizontal="center" vertical="center"/>
    </xf>
    <xf numFmtId="14" fontId="7" fillId="2" borderId="45" xfId="0" applyNumberFormat="1" applyFont="1" applyFill="1" applyBorder="1" applyAlignment="1" applyProtection="1">
      <alignment horizontal="center" vertical="center"/>
    </xf>
    <xf numFmtId="14" fontId="7" fillId="2" borderId="46" xfId="0" applyNumberFormat="1" applyFont="1" applyFill="1" applyBorder="1" applyAlignment="1" applyProtection="1">
      <alignment horizontal="center" vertical="center"/>
    </xf>
    <xf numFmtId="14" fontId="7" fillId="2" borderId="24" xfId="0" applyNumberFormat="1" applyFon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/>
    </xf>
    <xf numFmtId="14" fontId="7" fillId="2" borderId="25" xfId="0" applyNumberFormat="1" applyFont="1" applyFill="1" applyBorder="1" applyAlignment="1" applyProtection="1">
      <alignment horizontal="center" vertical="center"/>
    </xf>
    <xf numFmtId="14" fontId="7" fillId="2" borderId="47" xfId="0" applyNumberFormat="1" applyFont="1" applyFill="1" applyBorder="1" applyAlignment="1" applyProtection="1">
      <alignment horizontal="center" vertical="center"/>
    </xf>
    <xf numFmtId="14" fontId="7" fillId="2" borderId="37" xfId="0" applyNumberFormat="1" applyFont="1" applyFill="1" applyBorder="1" applyAlignment="1" applyProtection="1">
      <alignment horizontal="center" vertical="center"/>
    </xf>
    <xf numFmtId="14" fontId="7" fillId="2" borderId="48" xfId="0" applyNumberFormat="1" applyFont="1" applyFill="1" applyBorder="1" applyAlignment="1" applyProtection="1">
      <alignment horizontal="center" vertical="center"/>
    </xf>
    <xf numFmtId="0" fontId="3" fillId="8" borderId="24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8" borderId="25" xfId="0" applyFont="1" applyFill="1" applyBorder="1" applyAlignment="1" applyProtection="1">
      <alignment horizontal="center" vertical="center"/>
    </xf>
    <xf numFmtId="0" fontId="3" fillId="4" borderId="51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0" fontId="5" fillId="9" borderId="57" xfId="0" applyFont="1" applyFill="1" applyBorder="1" applyAlignment="1" applyProtection="1">
      <alignment horizontal="center" vertical="center" wrapText="1"/>
      <protection locked="0"/>
    </xf>
    <xf numFmtId="0" fontId="5" fillId="9" borderId="37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left" vertical="center" wrapText="1"/>
      <protection locked="0"/>
    </xf>
    <xf numFmtId="0" fontId="5" fillId="9" borderId="37" xfId="0" applyFont="1" applyFill="1" applyBorder="1" applyAlignment="1" applyProtection="1">
      <alignment horizontal="left" vertical="center" wrapText="1"/>
      <protection locked="0"/>
    </xf>
    <xf numFmtId="0" fontId="5" fillId="9" borderId="38" xfId="0" applyFont="1" applyFill="1" applyBorder="1" applyAlignment="1" applyProtection="1">
      <alignment horizontal="left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14" fontId="7" fillId="2" borderId="40" xfId="0" applyNumberFormat="1" applyFont="1" applyFill="1" applyBorder="1" applyAlignment="1" applyProtection="1">
      <alignment horizontal="center" vertical="center"/>
      <protection locked="0"/>
    </xf>
    <xf numFmtId="14" fontId="7" fillId="2" borderId="41" xfId="0" applyNumberFormat="1" applyFont="1" applyFill="1" applyBorder="1" applyAlignment="1" applyProtection="1">
      <alignment horizontal="center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2" borderId="42" xfId="0" applyNumberFormat="1" applyFont="1" applyFill="1" applyBorder="1" applyAlignment="1" applyProtection="1">
      <alignment horizontal="center" vertical="center"/>
      <protection locked="0"/>
    </xf>
    <xf numFmtId="14" fontId="7" fillId="2" borderId="32" xfId="0" applyNumberFormat="1" applyFont="1" applyFill="1" applyBorder="1" applyAlignment="1" applyProtection="1">
      <alignment horizontal="center" vertical="center"/>
      <protection locked="0"/>
    </xf>
    <xf numFmtId="14" fontId="7" fillId="2" borderId="33" xfId="0" applyNumberFormat="1" applyFont="1" applyFill="1" applyBorder="1" applyAlignment="1" applyProtection="1">
      <alignment horizontal="center" vertical="center"/>
      <protection locked="0"/>
    </xf>
    <xf numFmtId="14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5" fillId="4" borderId="47" xfId="0" applyFont="1" applyFill="1" applyBorder="1" applyAlignment="1" applyProtection="1">
      <alignment horizontal="left" vertical="center" wrapText="1"/>
    </xf>
    <xf numFmtId="0" fontId="5" fillId="4" borderId="37" xfId="0" applyFont="1" applyFill="1" applyBorder="1" applyAlignment="1" applyProtection="1">
      <alignment horizontal="left" vertical="center" wrapText="1"/>
    </xf>
    <xf numFmtId="0" fontId="5" fillId="4" borderId="38" xfId="0" applyFont="1" applyFill="1" applyBorder="1" applyAlignment="1" applyProtection="1">
      <alignment horizontal="left" vertical="center" wrapText="1"/>
    </xf>
    <xf numFmtId="0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4" borderId="49" xfId="0" applyFont="1" applyFill="1" applyBorder="1" applyAlignment="1" applyProtection="1">
      <alignment horizontal="center" vertical="center"/>
    </xf>
    <xf numFmtId="9" fontId="7" fillId="2" borderId="0" xfId="0" applyNumberFormat="1" applyFont="1" applyFill="1" applyBorder="1" applyAlignment="1" applyProtection="1">
      <alignment vertical="center"/>
    </xf>
    <xf numFmtId="49" fontId="12" fillId="0" borderId="44" xfId="0" applyNumberFormat="1" applyFont="1" applyFill="1" applyBorder="1" applyAlignment="1" applyProtection="1">
      <alignment horizontal="left" vertical="top" wrapText="1"/>
    </xf>
    <xf numFmtId="49" fontId="12" fillId="0" borderId="45" xfId="0" applyNumberFormat="1" applyFont="1" applyFill="1" applyBorder="1" applyAlignment="1" applyProtection="1">
      <alignment horizontal="left" vertical="top" wrapText="1"/>
    </xf>
    <xf numFmtId="0" fontId="3" fillId="4" borderId="53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horizontal="center" vertical="center"/>
    </xf>
    <xf numFmtId="0" fontId="19" fillId="5" borderId="53" xfId="0" applyFont="1" applyFill="1" applyBorder="1" applyAlignment="1" applyProtection="1">
      <alignment horizontal="center" vertical="center"/>
    </xf>
    <xf numFmtId="0" fontId="19" fillId="5" borderId="54" xfId="0" applyFont="1" applyFill="1" applyBorder="1" applyAlignment="1" applyProtection="1">
      <alignment horizontal="center" vertical="center"/>
    </xf>
    <xf numFmtId="0" fontId="5" fillId="4" borderId="47" xfId="0" applyFont="1" applyFill="1" applyBorder="1" applyAlignment="1" applyProtection="1">
      <alignment horizontal="left" vertical="center"/>
    </xf>
    <xf numFmtId="0" fontId="5" fillId="4" borderId="48" xfId="0" applyFont="1" applyFill="1" applyBorder="1" applyAlignment="1" applyProtection="1">
      <alignment horizontal="left" vertical="center"/>
    </xf>
    <xf numFmtId="0" fontId="6" fillId="4" borderId="47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28" fillId="11" borderId="0" xfId="0" applyFont="1" applyFill="1" applyAlignment="1">
      <alignment wrapText="1"/>
    </xf>
    <xf numFmtId="0" fontId="30" fillId="0" borderId="0" xfId="0" applyFont="1"/>
    <xf numFmtId="0" fontId="30" fillId="10" borderId="0" xfId="0" applyFont="1" applyFill="1"/>
    <xf numFmtId="0" fontId="0" fillId="12" borderId="0" xfId="0" applyFill="1"/>
  </cellXfs>
  <cellStyles count="3">
    <cellStyle name="Prozent" xfId="2" builtinId="5"/>
    <cellStyle name="Standard" xfId="0" builtinId="0"/>
    <cellStyle name="Standard_P10_d&amp;e_6" xfId="1" xr:uid="{00000000-0005-0000-0000-000002000000}"/>
  </cellStyles>
  <dxfs count="11"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</xdr:row>
      <xdr:rowOff>0</xdr:rowOff>
    </xdr:from>
    <xdr:to>
      <xdr:col>0</xdr:col>
      <xdr:colOff>9321944</xdr:colOff>
      <xdr:row>41</xdr:row>
      <xdr:rowOff>97636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913BD5-75F1-4F08-B4DE-77F14ED47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" y="4448175"/>
          <a:ext cx="9194309" cy="3351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9362478</xdr:colOff>
      <xdr:row>19</xdr:row>
      <xdr:rowOff>21298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5FEE3B-6885-41DF-B64A-42FC5E97A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01140"/>
          <a:ext cx="9356763" cy="2535898"/>
        </a:xfrm>
        <a:prstGeom prst="rect">
          <a:avLst/>
        </a:prstGeom>
      </xdr:spPr>
    </xdr:pic>
    <xdr:clientData/>
  </xdr:twoCellAnchor>
  <xdr:twoCellAnchor editAs="oneCell">
    <xdr:from>
      <xdr:col>0</xdr:col>
      <xdr:colOff>4770845</xdr:colOff>
      <xdr:row>11</xdr:row>
      <xdr:rowOff>2285</xdr:rowOff>
    </xdr:from>
    <xdr:to>
      <xdr:col>0</xdr:col>
      <xdr:colOff>5696675</xdr:colOff>
      <xdr:row>24</xdr:row>
      <xdr:rowOff>19102</xdr:rowOff>
    </xdr:to>
    <xdr:pic>
      <xdr:nvPicPr>
        <xdr:cNvPr id="4" name="Grafik 5" descr="Pfeil nach rechts mit einfarbiger Füllung">
          <a:extLst>
            <a:ext uri="{FF2B5EF4-FFF2-40B4-BE49-F238E27FC236}">
              <a16:creationId xmlns:a16="http://schemas.microsoft.com/office/drawing/2014/main" id="{E5D77936-4547-4484-9EBC-C8006005E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7985151">
          <a:off x="4152837" y="3270148"/>
          <a:ext cx="2159942" cy="9201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46</xdr:row>
      <xdr:rowOff>95250</xdr:rowOff>
    </xdr:from>
    <xdr:to>
      <xdr:col>0</xdr:col>
      <xdr:colOff>9361170</xdr:colOff>
      <xdr:row>65</xdr:row>
      <xdr:rowOff>98177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697C2F4-B83C-4D6C-8F45-A4BA6BC39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" y="8835390"/>
          <a:ext cx="9328785" cy="3260477"/>
        </a:xfrm>
        <a:prstGeom prst="rect">
          <a:avLst/>
        </a:prstGeom>
      </xdr:spPr>
    </xdr:pic>
    <xdr:clientData/>
  </xdr:twoCellAnchor>
  <xdr:twoCellAnchor editAs="oneCell">
    <xdr:from>
      <xdr:col>0</xdr:col>
      <xdr:colOff>6807090</xdr:colOff>
      <xdr:row>24</xdr:row>
      <xdr:rowOff>6274</xdr:rowOff>
    </xdr:from>
    <xdr:to>
      <xdr:col>0</xdr:col>
      <xdr:colOff>7717680</xdr:colOff>
      <xdr:row>53</xdr:row>
      <xdr:rowOff>54881</xdr:rowOff>
    </xdr:to>
    <xdr:pic>
      <xdr:nvPicPr>
        <xdr:cNvPr id="6" name="Grafik 5" descr="Pfeil nach rechts mit einfarbiger Füllung">
          <a:extLst>
            <a:ext uri="{FF2B5EF4-FFF2-40B4-BE49-F238E27FC236}">
              <a16:creationId xmlns:a16="http://schemas.microsoft.com/office/drawing/2014/main" id="{8314EFF4-2B76-4490-824A-C79C64DE4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7787352">
          <a:off x="4664426" y="6938108"/>
          <a:ext cx="5195917" cy="918210"/>
        </a:xfrm>
        <a:prstGeom prst="rect">
          <a:avLst/>
        </a:prstGeom>
      </xdr:spPr>
    </xdr:pic>
    <xdr:clientData/>
  </xdr:twoCellAnchor>
  <xdr:twoCellAnchor editAs="oneCell">
    <xdr:from>
      <xdr:col>0</xdr:col>
      <xdr:colOff>2136321</xdr:colOff>
      <xdr:row>35</xdr:row>
      <xdr:rowOff>27214</xdr:rowOff>
    </xdr:from>
    <xdr:to>
      <xdr:col>0</xdr:col>
      <xdr:colOff>2416084</xdr:colOff>
      <xdr:row>36</xdr:row>
      <xdr:rowOff>134166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4848630-0F49-47FC-879A-BE14E4028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6321" y="6702334"/>
          <a:ext cx="283573" cy="276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788275</xdr:colOff>
      <xdr:row>52</xdr:row>
      <xdr:rowOff>50783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35635" cy="8768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183931</xdr:colOff>
      <xdr:row>11</xdr:row>
      <xdr:rowOff>55582</xdr:rowOff>
    </xdr:from>
    <xdr:to>
      <xdr:col>7</xdr:col>
      <xdr:colOff>669441</xdr:colOff>
      <xdr:row>16</xdr:row>
      <xdr:rowOff>5840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3851" y="1899622"/>
          <a:ext cx="2862950" cy="788458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157655</xdr:colOff>
      <xdr:row>5</xdr:row>
      <xdr:rowOff>139866</xdr:rowOff>
    </xdr:from>
    <xdr:to>
      <xdr:col>7</xdr:col>
      <xdr:colOff>662151</xdr:colOff>
      <xdr:row>10</xdr:row>
      <xdr:rowOff>21584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7575" y="978066"/>
          <a:ext cx="2881936" cy="719918"/>
        </a:xfrm>
        <a:prstGeom prst="rect">
          <a:avLst/>
        </a:prstGeom>
      </xdr:spPr>
    </xdr:pic>
    <xdr:clientData/>
  </xdr:twoCellAnchor>
  <xdr:twoCellAnchor editAs="oneCell">
    <xdr:from>
      <xdr:col>4</xdr:col>
      <xdr:colOff>189186</xdr:colOff>
      <xdr:row>17</xdr:row>
      <xdr:rowOff>94591</xdr:rowOff>
    </xdr:from>
    <xdr:to>
      <xdr:col>7</xdr:col>
      <xdr:colOff>667407</xdr:colOff>
      <xdr:row>22</xdr:row>
      <xdr:rowOff>45358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59106" y="2944471"/>
          <a:ext cx="2855661" cy="788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F8AA-15C8-4E38-91E8-EA4884600FB6}">
  <dimension ref="A1:B62"/>
  <sheetViews>
    <sheetView workbookViewId="0">
      <selection sqref="A1:XFD1048576"/>
    </sheetView>
  </sheetViews>
  <sheetFormatPr baseColWidth="10" defaultRowHeight="13.2" x14ac:dyDescent="0.25"/>
  <cols>
    <col min="1" max="1" width="159.6640625" customWidth="1"/>
    <col min="2" max="2" width="15.33203125" customWidth="1"/>
  </cols>
  <sheetData>
    <row r="1" spans="1:2" ht="52.2" x14ac:dyDescent="0.3">
      <c r="A1" s="249" t="s">
        <v>158</v>
      </c>
    </row>
    <row r="4" spans="1:2" ht="34.799999999999997" x14ac:dyDescent="0.3">
      <c r="A4" s="250" t="s">
        <v>159</v>
      </c>
    </row>
    <row r="9" spans="1:2" x14ac:dyDescent="0.25">
      <c r="B9" s="251"/>
    </row>
    <row r="10" spans="1:2" x14ac:dyDescent="0.25">
      <c r="B10" s="251"/>
    </row>
    <row r="11" spans="1:2" x14ac:dyDescent="0.25">
      <c r="B11" s="251"/>
    </row>
    <row r="12" spans="1:2" x14ac:dyDescent="0.25">
      <c r="B12" s="251"/>
    </row>
    <row r="13" spans="1:2" x14ac:dyDescent="0.25">
      <c r="B13" s="252" t="s">
        <v>160</v>
      </c>
    </row>
    <row r="14" spans="1:2" x14ac:dyDescent="0.25">
      <c r="B14" s="251"/>
    </row>
    <row r="15" spans="1:2" x14ac:dyDescent="0.25">
      <c r="B15" s="251"/>
    </row>
    <row r="16" spans="1:2" x14ac:dyDescent="0.25">
      <c r="B16" s="251"/>
    </row>
    <row r="17" spans="1:2" x14ac:dyDescent="0.25">
      <c r="B17" s="251"/>
    </row>
    <row r="18" spans="1:2" x14ac:dyDescent="0.25">
      <c r="B18" s="251"/>
    </row>
    <row r="19" spans="1:2" x14ac:dyDescent="0.25">
      <c r="B19" s="251"/>
    </row>
    <row r="20" spans="1:2" x14ac:dyDescent="0.25">
      <c r="B20" s="251"/>
    </row>
    <row r="21" spans="1:2" ht="6.9" customHeight="1" x14ac:dyDescent="0.25">
      <c r="A21" s="253"/>
      <c r="B21" s="251"/>
    </row>
    <row r="22" spans="1:2" x14ac:dyDescent="0.25">
      <c r="B22" s="251"/>
    </row>
    <row r="23" spans="1:2" x14ac:dyDescent="0.25">
      <c r="B23" s="251"/>
    </row>
    <row r="24" spans="1:2" x14ac:dyDescent="0.25">
      <c r="B24" s="251"/>
    </row>
    <row r="25" spans="1:2" x14ac:dyDescent="0.25">
      <c r="B25" s="251"/>
    </row>
    <row r="26" spans="1:2" x14ac:dyDescent="0.25">
      <c r="B26" s="251"/>
    </row>
    <row r="27" spans="1:2" x14ac:dyDescent="0.25">
      <c r="B27" s="251"/>
    </row>
    <row r="28" spans="1:2" x14ac:dyDescent="0.25">
      <c r="B28" s="251"/>
    </row>
    <row r="29" spans="1:2" x14ac:dyDescent="0.25">
      <c r="B29" s="251"/>
    </row>
    <row r="30" spans="1:2" x14ac:dyDescent="0.25">
      <c r="B30" s="251"/>
    </row>
    <row r="31" spans="1:2" x14ac:dyDescent="0.25">
      <c r="B31" s="252" t="s">
        <v>161</v>
      </c>
    </row>
    <row r="32" spans="1:2" x14ac:dyDescent="0.25">
      <c r="B32" s="251"/>
    </row>
    <row r="33" spans="1:2" x14ac:dyDescent="0.25">
      <c r="B33" s="251"/>
    </row>
    <row r="34" spans="1:2" x14ac:dyDescent="0.25">
      <c r="B34" s="251"/>
    </row>
    <row r="35" spans="1:2" x14ac:dyDescent="0.25">
      <c r="B35" s="251"/>
    </row>
    <row r="36" spans="1:2" x14ac:dyDescent="0.25">
      <c r="B36" s="251"/>
    </row>
    <row r="37" spans="1:2" x14ac:dyDescent="0.25">
      <c r="B37" s="251"/>
    </row>
    <row r="38" spans="1:2" x14ac:dyDescent="0.25">
      <c r="B38" s="251"/>
    </row>
    <row r="39" spans="1:2" x14ac:dyDescent="0.25">
      <c r="B39" s="251"/>
    </row>
    <row r="40" spans="1:2" x14ac:dyDescent="0.25">
      <c r="B40" s="251"/>
    </row>
    <row r="41" spans="1:2" x14ac:dyDescent="0.25">
      <c r="B41" s="251"/>
    </row>
    <row r="42" spans="1:2" x14ac:dyDescent="0.25">
      <c r="B42" s="251"/>
    </row>
    <row r="43" spans="1:2" x14ac:dyDescent="0.25">
      <c r="B43" s="251"/>
    </row>
    <row r="44" spans="1:2" ht="6.9" customHeight="1" x14ac:dyDescent="0.25">
      <c r="A44" s="253"/>
      <c r="B44" s="251"/>
    </row>
    <row r="45" spans="1:2" x14ac:dyDescent="0.25">
      <c r="B45" s="251"/>
    </row>
    <row r="46" spans="1:2" ht="34.799999999999997" x14ac:dyDescent="0.3">
      <c r="A46" s="250" t="s">
        <v>162</v>
      </c>
      <c r="B46" s="251"/>
    </row>
    <row r="47" spans="1:2" x14ac:dyDescent="0.25">
      <c r="B47" s="251"/>
    </row>
    <row r="48" spans="1:2" x14ac:dyDescent="0.25">
      <c r="B48" s="251"/>
    </row>
    <row r="49" spans="2:2" x14ac:dyDescent="0.25">
      <c r="B49" s="251"/>
    </row>
    <row r="50" spans="2:2" x14ac:dyDescent="0.25">
      <c r="B50" s="251"/>
    </row>
    <row r="51" spans="2:2" x14ac:dyDescent="0.25">
      <c r="B51" s="251"/>
    </row>
    <row r="52" spans="2:2" x14ac:dyDescent="0.25">
      <c r="B52" s="251"/>
    </row>
    <row r="53" spans="2:2" x14ac:dyDescent="0.25">
      <c r="B53" s="251"/>
    </row>
    <row r="54" spans="2:2" x14ac:dyDescent="0.25">
      <c r="B54" s="251"/>
    </row>
    <row r="55" spans="2:2" x14ac:dyDescent="0.25">
      <c r="B55" s="251"/>
    </row>
    <row r="56" spans="2:2" x14ac:dyDescent="0.25">
      <c r="B56" s="251"/>
    </row>
    <row r="57" spans="2:2" x14ac:dyDescent="0.25">
      <c r="B57" s="252" t="s">
        <v>160</v>
      </c>
    </row>
    <row r="58" spans="2:2" x14ac:dyDescent="0.25">
      <c r="B58" s="251"/>
    </row>
    <row r="59" spans="2:2" x14ac:dyDescent="0.25">
      <c r="B59" s="251"/>
    </row>
    <row r="60" spans="2:2" x14ac:dyDescent="0.25">
      <c r="B60" s="251"/>
    </row>
    <row r="61" spans="2:2" x14ac:dyDescent="0.25">
      <c r="B61" s="251"/>
    </row>
    <row r="62" spans="2:2" x14ac:dyDescent="0.25">
      <c r="B62" s="251"/>
    </row>
  </sheetData>
  <sheetProtection algorithmName="SHA-512" hashValue="9Tf8O/EkyA9HS94vLRaKs3BwALRSNiYB9Vao8H5ezAqPRgbJVGJGq/1cu4ViShn6B3qn91qrk9xnsOspepixgA==" saltValue="BbJaaHhuvpc5qKZkVGh8w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211"/>
  <sheetViews>
    <sheetView tabSelected="1" view="pageBreakPreview" zoomScaleNormal="100" zoomScaleSheetLayoutView="100" workbookViewId="0">
      <selection activeCell="A2" sqref="A2:D2"/>
    </sheetView>
  </sheetViews>
  <sheetFormatPr baseColWidth="10" defaultColWidth="11.44140625" defaultRowHeight="13.8" x14ac:dyDescent="0.25"/>
  <cols>
    <col min="1" max="1" width="0.88671875" style="50" customWidth="1"/>
    <col min="2" max="2" width="9.109375" style="1" customWidth="1"/>
    <col min="3" max="3" width="4.88671875" style="1" customWidth="1"/>
    <col min="4" max="4" width="9.33203125" style="1" customWidth="1"/>
    <col min="5" max="5" width="5.44140625" style="1" customWidth="1"/>
    <col min="6" max="6" width="3.109375" style="1" customWidth="1"/>
    <col min="7" max="8" width="9.88671875" style="1" customWidth="1"/>
    <col min="9" max="9" width="11.44140625" style="1"/>
    <col min="10" max="10" width="9.109375" style="1" customWidth="1"/>
    <col min="11" max="11" width="4" style="1" customWidth="1"/>
    <col min="12" max="12" width="4.88671875" style="1" customWidth="1"/>
    <col min="13" max="13" width="3.6640625" style="1" customWidth="1"/>
    <col min="14" max="14" width="16" style="1" customWidth="1"/>
    <col min="15" max="15" width="8.5546875" style="1" customWidth="1"/>
    <col min="16" max="16" width="3.109375" style="1" customWidth="1"/>
    <col min="17" max="17" width="2.33203125" style="1" customWidth="1"/>
    <col min="18" max="18" width="7.6640625" style="1" customWidth="1"/>
    <col min="19" max="19" width="3.6640625" style="1" customWidth="1"/>
    <col min="20" max="20" width="13.44140625" style="1" customWidth="1"/>
    <col min="21" max="21" width="4.33203125" style="1" customWidth="1"/>
    <col min="22" max="22" width="0.88671875" style="50" customWidth="1"/>
    <col min="23" max="16384" width="11.44140625" style="1"/>
  </cols>
  <sheetData>
    <row r="1" spans="1:22" s="2" customFormat="1" x14ac:dyDescent="0.25">
      <c r="A1" s="230" t="s">
        <v>132</v>
      </c>
      <c r="B1" s="202"/>
      <c r="C1" s="202"/>
      <c r="D1" s="211"/>
      <c r="E1" s="201" t="s">
        <v>133</v>
      </c>
      <c r="F1" s="202"/>
      <c r="G1" s="211"/>
      <c r="H1" s="156" t="s">
        <v>134</v>
      </c>
      <c r="I1" s="201" t="s">
        <v>157</v>
      </c>
      <c r="J1" s="203"/>
      <c r="K1" s="230" t="s">
        <v>70</v>
      </c>
      <c r="L1" s="202"/>
      <c r="M1" s="202"/>
      <c r="N1" s="202"/>
      <c r="O1" s="202"/>
      <c r="P1" s="202"/>
      <c r="Q1" s="202"/>
      <c r="R1" s="211"/>
      <c r="S1" s="201" t="s">
        <v>143</v>
      </c>
      <c r="T1" s="202"/>
      <c r="U1" s="202"/>
      <c r="V1" s="203"/>
    </row>
    <row r="2" spans="1:22" s="3" customFormat="1" ht="27" customHeight="1" x14ac:dyDescent="0.25">
      <c r="A2" s="208"/>
      <c r="B2" s="209"/>
      <c r="C2" s="209"/>
      <c r="D2" s="210"/>
      <c r="E2" s="207"/>
      <c r="F2" s="207"/>
      <c r="G2" s="207"/>
      <c r="H2" s="157"/>
      <c r="I2" s="228"/>
      <c r="J2" s="229"/>
      <c r="K2" s="231"/>
      <c r="L2" s="232"/>
      <c r="M2" s="232"/>
      <c r="N2" s="232"/>
      <c r="O2" s="232"/>
      <c r="P2" s="232"/>
      <c r="Q2" s="232"/>
      <c r="R2" s="233"/>
      <c r="S2" s="204"/>
      <c r="T2" s="205"/>
      <c r="U2" s="205"/>
      <c r="V2" s="206"/>
    </row>
    <row r="3" spans="1:22" s="4" customFormat="1" x14ac:dyDescent="0.25">
      <c r="A3" s="11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20"/>
    </row>
    <row r="4" spans="1:22" s="3" customFormat="1" ht="20.100000000000001" customHeight="1" x14ac:dyDescent="0.25">
      <c r="A4" s="198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200"/>
    </row>
    <row r="5" spans="1:22" s="4" customFormat="1" ht="8.25" customHeight="1" x14ac:dyDescent="0.25">
      <c r="A5" s="11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5"/>
      <c r="Q5" s="5"/>
      <c r="R5" s="5"/>
      <c r="S5" s="5"/>
      <c r="T5" s="5"/>
      <c r="U5" s="5"/>
      <c r="V5" s="121"/>
    </row>
    <row r="6" spans="1:22" s="7" customFormat="1" x14ac:dyDescent="0.25">
      <c r="A6" s="122"/>
      <c r="B6" s="187" t="s">
        <v>1</v>
      </c>
      <c r="C6" s="188"/>
      <c r="D6" s="188"/>
      <c r="E6" s="188"/>
      <c r="F6" s="188"/>
      <c r="G6" s="188"/>
      <c r="H6" s="212"/>
      <c r="I6" s="213"/>
      <c r="J6" s="213"/>
      <c r="K6" s="214"/>
      <c r="L6" s="116"/>
      <c r="M6" s="117"/>
      <c r="N6" s="187" t="s">
        <v>2</v>
      </c>
      <c r="O6" s="117"/>
      <c r="P6" s="6"/>
      <c r="Q6" s="5"/>
      <c r="R6" s="116" t="s">
        <v>3</v>
      </c>
      <c r="S6" s="5"/>
      <c r="T6" s="5"/>
      <c r="U6" s="5"/>
      <c r="V6" s="121"/>
    </row>
    <row r="7" spans="1:22" s="7" customFormat="1" ht="5.25" customHeight="1" x14ac:dyDescent="0.25">
      <c r="A7" s="122"/>
      <c r="B7" s="187"/>
      <c r="C7" s="188"/>
      <c r="D7" s="188"/>
      <c r="E7" s="188"/>
      <c r="F7" s="188"/>
      <c r="G7" s="188"/>
      <c r="H7" s="215"/>
      <c r="I7" s="216"/>
      <c r="J7" s="216"/>
      <c r="K7" s="217"/>
      <c r="L7" s="116"/>
      <c r="M7" s="117"/>
      <c r="N7" s="187"/>
      <c r="O7" s="117"/>
      <c r="P7" s="8"/>
      <c r="Q7" s="5"/>
      <c r="R7" s="116"/>
      <c r="S7" s="5"/>
      <c r="T7" s="5"/>
      <c r="U7" s="5"/>
      <c r="V7" s="121"/>
    </row>
    <row r="8" spans="1:22" s="7" customFormat="1" x14ac:dyDescent="0.25">
      <c r="A8" s="122"/>
      <c r="B8" s="187"/>
      <c r="C8" s="188"/>
      <c r="D8" s="188"/>
      <c r="E8" s="188"/>
      <c r="F8" s="188"/>
      <c r="G8" s="188"/>
      <c r="H8" s="218"/>
      <c r="I8" s="219"/>
      <c r="J8" s="219"/>
      <c r="K8" s="220"/>
      <c r="L8" s="116"/>
      <c r="M8" s="117"/>
      <c r="N8" s="187"/>
      <c r="O8" s="117"/>
      <c r="P8" s="6"/>
      <c r="Q8" s="5"/>
      <c r="R8" s="116" t="s">
        <v>4</v>
      </c>
      <c r="S8" s="5"/>
      <c r="T8" s="5"/>
      <c r="U8" s="5"/>
      <c r="V8" s="121"/>
    </row>
    <row r="9" spans="1:22" s="7" customFormat="1" x14ac:dyDescent="0.25">
      <c r="A9" s="122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8"/>
      <c r="Q9" s="5"/>
      <c r="R9" s="5"/>
      <c r="S9" s="5"/>
      <c r="T9" s="5"/>
      <c r="U9" s="5"/>
      <c r="V9" s="121"/>
    </row>
    <row r="10" spans="1:22" s="9" customFormat="1" ht="20.100000000000001" customHeight="1" x14ac:dyDescent="0.25">
      <c r="A10" s="123"/>
      <c r="B10" s="115" t="s">
        <v>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N10" s="173" t="s">
        <v>6</v>
      </c>
      <c r="O10" s="173"/>
      <c r="P10" s="173"/>
      <c r="Q10" s="173"/>
      <c r="R10" s="173"/>
      <c r="S10" s="173"/>
      <c r="T10" s="173"/>
      <c r="U10" s="173"/>
      <c r="V10" s="174"/>
    </row>
    <row r="11" spans="1:22" s="7" customFormat="1" ht="15.75" customHeight="1" x14ac:dyDescent="0.25">
      <c r="A11" s="122"/>
      <c r="B11" s="1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20"/>
    </row>
    <row r="12" spans="1:22" x14ac:dyDescent="0.25">
      <c r="A12" s="122"/>
      <c r="B12" s="116" t="s">
        <v>7</v>
      </c>
      <c r="C12" s="10"/>
      <c r="D12" s="10"/>
      <c r="E12" s="117"/>
      <c r="F12" s="11">
        <f>IF(OR('QG I 3 - Checkliste'!G6&gt;0,'QG I 3 - Checkliste'!F7&gt;50),1)</f>
        <v>1</v>
      </c>
      <c r="G12" s="117" t="s">
        <v>61</v>
      </c>
      <c r="H12" s="117"/>
      <c r="I12" s="117"/>
      <c r="J12" s="117"/>
      <c r="K12" s="117"/>
      <c r="L12" s="117"/>
      <c r="M12" s="117"/>
      <c r="N12" s="117" t="s">
        <v>8</v>
      </c>
      <c r="O12" s="117"/>
      <c r="P12" s="117"/>
      <c r="Q12" s="117"/>
      <c r="R12" s="117"/>
      <c r="S12" s="118"/>
      <c r="T12" s="118"/>
      <c r="U12" s="12"/>
      <c r="V12" s="124"/>
    </row>
    <row r="13" spans="1:22" s="14" customFormat="1" ht="7.5" customHeight="1" x14ac:dyDescent="0.25">
      <c r="A13" s="122"/>
      <c r="B13" s="116"/>
      <c r="C13" s="10"/>
      <c r="D13" s="10"/>
      <c r="E13" s="117"/>
      <c r="F13" s="1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18"/>
      <c r="U13" s="12"/>
      <c r="V13" s="124"/>
    </row>
    <row r="14" spans="1:22" x14ac:dyDescent="0.25">
      <c r="A14" s="122"/>
      <c r="B14" s="116" t="s">
        <v>9</v>
      </c>
      <c r="C14" s="10"/>
      <c r="D14" s="10"/>
      <c r="E14" s="117"/>
      <c r="F14" s="11" t="b">
        <f>IF(AND('QG I 3 - Checkliste'!F7&gt;20,'QG I 3 - Checkliste'!F7&lt;=50,'QG I 3 - Checkliste'!G6=0),1)</f>
        <v>0</v>
      </c>
      <c r="G14" s="117" t="s">
        <v>10</v>
      </c>
      <c r="H14" s="117"/>
      <c r="I14" s="117"/>
      <c r="J14" s="117"/>
      <c r="K14" s="117"/>
      <c r="L14" s="117"/>
      <c r="M14" s="117"/>
      <c r="N14" s="117" t="str">
        <f>'QG I 3 - Checkliste'!A13</f>
        <v>1. Allgemeines</v>
      </c>
      <c r="O14" s="117"/>
      <c r="P14" s="117"/>
      <c r="Q14" s="117"/>
      <c r="R14" s="117"/>
      <c r="S14" s="15">
        <f>+SUM('QG I 3 - Checkliste'!F13:H13)</f>
        <v>0</v>
      </c>
      <c r="T14" s="16" t="str">
        <f>IF(AND(S14=0,U14=0),"entfällt","von")</f>
        <v>von</v>
      </c>
      <c r="U14" s="45">
        <f>+'QG I 3 - Checkliste'!F13</f>
        <v>2</v>
      </c>
      <c r="V14" s="125"/>
    </row>
    <row r="15" spans="1:22" s="14" customFormat="1" ht="7.5" customHeight="1" x14ac:dyDescent="0.25">
      <c r="A15" s="122"/>
      <c r="B15" s="116"/>
      <c r="C15" s="10"/>
      <c r="D15" s="10"/>
      <c r="E15" s="117"/>
      <c r="F15" s="13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5"/>
      <c r="T15" s="16"/>
      <c r="U15" s="47"/>
      <c r="V15" s="124"/>
    </row>
    <row r="16" spans="1:22" x14ac:dyDescent="0.25">
      <c r="A16" s="122"/>
      <c r="B16" s="116" t="s">
        <v>12</v>
      </c>
      <c r="C16" s="10"/>
      <c r="D16" s="10"/>
      <c r="E16" s="117"/>
      <c r="F16" s="11" t="b">
        <f>IF(AND('QG I 3 - Checkliste'!F7&lt;=20,'QG I 3 - Checkliste'!G6=0),1)</f>
        <v>0</v>
      </c>
      <c r="G16" s="117" t="s">
        <v>13</v>
      </c>
      <c r="H16" s="117"/>
      <c r="I16" s="117"/>
      <c r="J16" s="117"/>
      <c r="K16" s="117"/>
      <c r="L16" s="117"/>
      <c r="M16" s="117"/>
      <c r="N16" s="117" t="str">
        <f>'QG I 3 - Checkliste'!A16</f>
        <v>2. Projektplanung / Projektdurchführung</v>
      </c>
      <c r="O16" s="117"/>
      <c r="P16" s="117"/>
      <c r="Q16" s="117"/>
      <c r="R16" s="117"/>
      <c r="S16" s="15">
        <f>+SUM('QG I 3 - Checkliste'!F16:H16)</f>
        <v>0</v>
      </c>
      <c r="T16" s="16" t="str">
        <f>IF(AND(S16=0,U16=0),"entfällt","von")</f>
        <v>von</v>
      </c>
      <c r="U16" s="45">
        <f>+'QG I 3 - Checkliste'!F16</f>
        <v>10</v>
      </c>
      <c r="V16" s="125"/>
    </row>
    <row r="17" spans="1:22" s="14" customFormat="1" ht="7.5" customHeight="1" x14ac:dyDescent="0.25">
      <c r="A17" s="122"/>
      <c r="B17" s="116"/>
      <c r="C17" s="10"/>
      <c r="D17" s="10"/>
      <c r="E17" s="117"/>
      <c r="F17" s="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5"/>
      <c r="T17" s="16"/>
      <c r="U17" s="47"/>
      <c r="V17" s="124"/>
    </row>
    <row r="18" spans="1:22" x14ac:dyDescent="0.25">
      <c r="A18" s="122"/>
      <c r="B18" s="116"/>
      <c r="C18" s="10"/>
      <c r="D18" s="10"/>
      <c r="E18" s="117"/>
      <c r="F18" s="18"/>
      <c r="G18" s="117"/>
      <c r="H18" s="117"/>
      <c r="I18" s="117"/>
      <c r="J18" s="117"/>
      <c r="K18" s="117"/>
      <c r="L18" s="117"/>
      <c r="M18" s="117"/>
      <c r="N18" s="117" t="str">
        <f>'QG I 3 - Checkliste'!A28</f>
        <v>3. Termine</v>
      </c>
      <c r="O18" s="117"/>
      <c r="P18" s="117"/>
      <c r="Q18" s="117"/>
      <c r="R18" s="117"/>
      <c r="S18" s="15">
        <f>+SUM('QG I 3 - Checkliste'!F28:H28)</f>
        <v>0</v>
      </c>
      <c r="T18" s="16" t="str">
        <f>IF(AND(S18=0,U18=0),"entfällt","von")</f>
        <v>entfällt</v>
      </c>
      <c r="U18" s="45">
        <f>+'QG I 3 - Checkliste'!F28</f>
        <v>0</v>
      </c>
      <c r="V18" s="125"/>
    </row>
    <row r="19" spans="1:22" s="14" customFormat="1" ht="7.5" customHeight="1" x14ac:dyDescent="0.25">
      <c r="A19" s="122"/>
      <c r="B19" s="116"/>
      <c r="C19" s="10"/>
      <c r="D19" s="10"/>
      <c r="E19" s="117"/>
      <c r="F19" s="19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5"/>
      <c r="T19" s="16"/>
      <c r="U19" s="47"/>
      <c r="V19" s="124"/>
    </row>
    <row r="20" spans="1:22" x14ac:dyDescent="0.25">
      <c r="A20" s="122"/>
      <c r="B20" s="116" t="s">
        <v>15</v>
      </c>
      <c r="C20" s="10"/>
      <c r="D20" s="10"/>
      <c r="E20" s="238">
        <f>IF(ISERROR(+SUM(S14:S30)/SUM(U14:U30)),"",+SUM(S14:S30)/SUM(U14:U30))</f>
        <v>0</v>
      </c>
      <c r="F20" s="238"/>
      <c r="G20" s="221" t="s">
        <v>16</v>
      </c>
      <c r="H20" s="221"/>
      <c r="I20" s="221"/>
      <c r="J20" s="221"/>
      <c r="K20" s="221"/>
      <c r="L20" s="221"/>
      <c r="M20" s="117"/>
      <c r="N20" s="117" t="str">
        <f>'QG I 3 - Checkliste'!A30</f>
        <v>4. Kosten und Finanzierung</v>
      </c>
      <c r="O20" s="117"/>
      <c r="P20" s="117"/>
      <c r="Q20" s="117"/>
      <c r="R20" s="117"/>
      <c r="S20" s="15">
        <f>+SUM('QG I 3 - Checkliste'!F30:H30)</f>
        <v>0</v>
      </c>
      <c r="T20" s="16" t="str">
        <f>IF(AND(S20=0,U20=0),"entfällt","von")</f>
        <v>von</v>
      </c>
      <c r="U20" s="45">
        <f>+'QG I 3 - Checkliste'!F30</f>
        <v>2</v>
      </c>
      <c r="V20" s="125"/>
    </row>
    <row r="21" spans="1:22" s="14" customFormat="1" ht="7.5" customHeight="1" x14ac:dyDescent="0.25">
      <c r="A21" s="122"/>
      <c r="B21" s="116"/>
      <c r="C21" s="10"/>
      <c r="D21" s="10"/>
      <c r="E21" s="117"/>
      <c r="F21" s="19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5"/>
      <c r="T21" s="16"/>
      <c r="U21" s="47"/>
      <c r="V21" s="124"/>
    </row>
    <row r="22" spans="1:22" x14ac:dyDescent="0.25">
      <c r="A22" s="122"/>
      <c r="B22" s="116"/>
      <c r="C22" s="10"/>
      <c r="D22" s="10"/>
      <c r="E22" s="117"/>
      <c r="F22" s="20"/>
      <c r="G22" s="117"/>
      <c r="H22" s="117"/>
      <c r="I22" s="117"/>
      <c r="J22" s="117"/>
      <c r="K22" s="117"/>
      <c r="L22" s="117"/>
      <c r="M22" s="117"/>
      <c r="N22" s="117" t="str">
        <f>'QG I 3 - Checkliste'!A33</f>
        <v>5. Risiko, Chancen und Qualität</v>
      </c>
      <c r="O22" s="117"/>
      <c r="P22" s="117"/>
      <c r="Q22" s="117"/>
      <c r="R22" s="117"/>
      <c r="S22" s="15">
        <f>+SUM('QG I 3 - Checkliste'!F33:H33)</f>
        <v>0</v>
      </c>
      <c r="T22" s="16" t="str">
        <f>IF(AND(S22=0,U22=0),"entfällt","von")</f>
        <v>von</v>
      </c>
      <c r="U22" s="45">
        <f>+'QG I 3 - Checkliste'!F33</f>
        <v>1</v>
      </c>
      <c r="V22" s="125"/>
    </row>
    <row r="23" spans="1:22" s="14" customFormat="1" ht="7.5" customHeight="1" x14ac:dyDescent="0.25">
      <c r="A23" s="122"/>
      <c r="B23" s="116"/>
      <c r="C23" s="10"/>
      <c r="D23" s="10"/>
      <c r="E23" s="117"/>
      <c r="F23" s="19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5"/>
      <c r="T23" s="16"/>
      <c r="U23" s="47"/>
      <c r="V23" s="124"/>
    </row>
    <row r="24" spans="1:22" x14ac:dyDescent="0.25">
      <c r="A24" s="122"/>
      <c r="B24" s="116"/>
      <c r="C24" s="10"/>
      <c r="D24" s="10"/>
      <c r="E24" s="117"/>
      <c r="F24" s="18"/>
      <c r="G24" s="117"/>
      <c r="H24" s="117"/>
      <c r="I24" s="117"/>
      <c r="J24" s="117"/>
      <c r="K24" s="117"/>
      <c r="L24" s="117"/>
      <c r="M24" s="117"/>
      <c r="N24" s="117" t="str">
        <f>'QG I 3 - Checkliste'!A35</f>
        <v>6. Nachträge</v>
      </c>
      <c r="O24" s="117"/>
      <c r="P24" s="117"/>
      <c r="Q24" s="117"/>
      <c r="R24" s="117"/>
      <c r="S24" s="15">
        <f>+SUM('QG I 3 - Checkliste'!F35:H35)</f>
        <v>0</v>
      </c>
      <c r="T24" s="16" t="str">
        <f>IF(AND(S24=0,U24=0),"entfällt","von")</f>
        <v>von</v>
      </c>
      <c r="U24" s="45">
        <f>+'QG I 3 - Checkliste'!F35</f>
        <v>5</v>
      </c>
      <c r="V24" s="125"/>
    </row>
    <row r="25" spans="1:22" s="14" customFormat="1" ht="7.5" customHeight="1" x14ac:dyDescent="0.25">
      <c r="A25" s="122"/>
      <c r="B25" s="116"/>
      <c r="C25" s="10"/>
      <c r="D25" s="10"/>
      <c r="E25" s="117"/>
      <c r="F25" s="19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5"/>
      <c r="T25" s="16"/>
      <c r="U25" s="47"/>
      <c r="V25" s="124"/>
    </row>
    <row r="26" spans="1:22" x14ac:dyDescent="0.25">
      <c r="A26" s="122"/>
      <c r="B26" s="116"/>
      <c r="C26" s="10"/>
      <c r="D26" s="10"/>
      <c r="E26" s="117"/>
      <c r="F26" s="20"/>
      <c r="G26" s="117"/>
      <c r="H26" s="117"/>
      <c r="I26" s="117"/>
      <c r="J26" s="117"/>
      <c r="K26" s="117"/>
      <c r="L26" s="117"/>
      <c r="M26" s="117"/>
      <c r="N26" s="117" t="str">
        <f>'QG I 3 - Checkliste'!A41</f>
        <v>7. Technische Themen</v>
      </c>
      <c r="O26" s="117"/>
      <c r="P26" s="117"/>
      <c r="Q26" s="117"/>
      <c r="R26" s="117"/>
      <c r="S26" s="15">
        <f>+SUM('QG I 3 - Checkliste'!F41:H41)</f>
        <v>0</v>
      </c>
      <c r="T26" s="16" t="str">
        <f>IF(AND(S26=0,U26=0),"entfällt","von")</f>
        <v>von</v>
      </c>
      <c r="U26" s="45">
        <f>+'QG I 3 - Checkliste'!F41</f>
        <v>6</v>
      </c>
      <c r="V26" s="125"/>
    </row>
    <row r="27" spans="1:22" s="14" customFormat="1" ht="7.5" customHeight="1" x14ac:dyDescent="0.25">
      <c r="A27" s="122"/>
      <c r="B27" s="116"/>
      <c r="C27" s="10"/>
      <c r="D27" s="10"/>
      <c r="E27" s="117"/>
      <c r="F27" s="19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5"/>
      <c r="T27" s="16"/>
      <c r="U27" s="47"/>
      <c r="V27" s="124"/>
    </row>
    <row r="28" spans="1:22" x14ac:dyDescent="0.25">
      <c r="A28" s="122"/>
      <c r="B28" s="148" t="s">
        <v>124</v>
      </c>
      <c r="C28" s="10"/>
      <c r="D28" s="10"/>
      <c r="E28" s="144"/>
      <c r="F28" s="149" t="str">
        <f>IF('QG I 3 - Checkliste'!G6&gt;0,"X","")</f>
        <v>X</v>
      </c>
      <c r="G28" s="144" t="s">
        <v>125</v>
      </c>
      <c r="H28" s="117"/>
      <c r="I28" s="117"/>
      <c r="J28" s="117"/>
      <c r="K28" s="117"/>
      <c r="L28" s="117"/>
      <c r="M28" s="117"/>
      <c r="N28" s="117" t="str">
        <f>'QG I 3 - Checkliste'!A49</f>
        <v>8. Juristische Themen</v>
      </c>
      <c r="O28" s="117"/>
      <c r="P28" s="117"/>
      <c r="Q28" s="117"/>
      <c r="R28" s="117"/>
      <c r="S28" s="15">
        <f>+SUM('QG I 3 - Checkliste'!F49:H49)</f>
        <v>0</v>
      </c>
      <c r="T28" s="16" t="str">
        <f>IF(AND(S28=0,U28=0),"entfällt","von")</f>
        <v>entfällt</v>
      </c>
      <c r="U28" s="45">
        <f>+'QG I 3 - Checkliste'!F49</f>
        <v>0</v>
      </c>
      <c r="V28" s="125"/>
    </row>
    <row r="29" spans="1:22" s="14" customFormat="1" ht="7.5" customHeight="1" x14ac:dyDescent="0.25">
      <c r="A29" s="122"/>
      <c r="B29" s="145"/>
      <c r="C29" s="10"/>
      <c r="D29" s="10"/>
      <c r="E29" s="144"/>
      <c r="F29" s="19"/>
      <c r="G29" s="144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5"/>
      <c r="T29" s="16"/>
      <c r="U29" s="47"/>
      <c r="V29" s="124"/>
    </row>
    <row r="30" spans="1:22" x14ac:dyDescent="0.25">
      <c r="A30" s="122"/>
      <c r="B30" s="145"/>
      <c r="C30" s="10"/>
      <c r="D30" s="10"/>
      <c r="E30" s="144"/>
      <c r="F30" s="149" t="str">
        <f>IF('QG I 3 - Checkliste'!F7&gt;50,"X","")</f>
        <v/>
      </c>
      <c r="G30" s="144" t="s">
        <v>126</v>
      </c>
      <c r="H30" s="117"/>
      <c r="I30" s="117"/>
      <c r="J30" s="117"/>
      <c r="K30" s="117"/>
      <c r="L30" s="117"/>
      <c r="M30" s="117"/>
      <c r="N30" s="117" t="str">
        <f>'QG I 3 - Checkliste'!A51</f>
        <v>9. Inbetriebnahme</v>
      </c>
      <c r="O30" s="117"/>
      <c r="P30" s="117"/>
      <c r="Q30" s="117"/>
      <c r="R30" s="117"/>
      <c r="S30" s="15">
        <f>+SUM('QG I 3 - Checkliste'!F51:H51)</f>
        <v>0</v>
      </c>
      <c r="T30" s="16" t="str">
        <f>IF(AND(S30=0,U30=0),"entfällt","von")</f>
        <v>entfällt</v>
      </c>
      <c r="U30" s="45">
        <f>+'QG I 3 - Checkliste'!F51</f>
        <v>0</v>
      </c>
      <c r="V30" s="125"/>
    </row>
    <row r="31" spans="1:22" s="14" customFormat="1" ht="7.5" customHeight="1" x14ac:dyDescent="0.25">
      <c r="A31" s="122"/>
      <c r="B31" s="116"/>
      <c r="C31" s="10"/>
      <c r="D31" s="10"/>
      <c r="E31" s="117"/>
      <c r="F31" s="1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18"/>
      <c r="U31" s="12"/>
      <c r="V31" s="124"/>
    </row>
    <row r="32" spans="1:22" x14ac:dyDescent="0.25">
      <c r="A32" s="122"/>
      <c r="B32" s="10"/>
      <c r="C32" s="10"/>
      <c r="D32" s="10"/>
      <c r="E32" s="117"/>
      <c r="F32" s="18"/>
      <c r="G32" s="117"/>
      <c r="H32" s="117"/>
      <c r="I32" s="117"/>
      <c r="J32" s="117"/>
      <c r="K32" s="117"/>
      <c r="L32" s="117"/>
      <c r="M32" s="117"/>
      <c r="N32" s="117" t="s">
        <v>22</v>
      </c>
      <c r="O32" s="117"/>
      <c r="P32" s="117"/>
      <c r="Q32" s="117"/>
      <c r="R32" s="117"/>
      <c r="S32" s="16"/>
      <c r="T32" s="16"/>
      <c r="U32" s="16"/>
      <c r="V32" s="125"/>
    </row>
    <row r="33" spans="1:22" s="14" customFormat="1" ht="7.5" customHeight="1" x14ac:dyDescent="0.25">
      <c r="A33" s="122"/>
      <c r="B33" s="116"/>
      <c r="C33" s="10"/>
      <c r="D33" s="10"/>
      <c r="E33" s="117"/>
      <c r="F33" s="19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6"/>
      <c r="T33" s="16"/>
      <c r="U33" s="118"/>
      <c r="V33" s="126"/>
    </row>
    <row r="34" spans="1:22" x14ac:dyDescent="0.25">
      <c r="A34" s="122"/>
      <c r="B34" s="10"/>
      <c r="C34" s="10"/>
      <c r="D34" s="10"/>
      <c r="E34" s="117"/>
      <c r="F34" s="18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6"/>
      <c r="T34" s="16"/>
      <c r="U34" s="118"/>
      <c r="V34" s="126"/>
    </row>
    <row r="35" spans="1:22" s="14" customFormat="1" ht="7.5" customHeight="1" x14ac:dyDescent="0.25">
      <c r="A35" s="122"/>
      <c r="B35" s="116"/>
      <c r="C35" s="10"/>
      <c r="D35" s="10"/>
      <c r="E35" s="117"/>
      <c r="F35" s="19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/>
      <c r="T35" s="118"/>
      <c r="U35" s="12"/>
      <c r="V35" s="124"/>
    </row>
    <row r="36" spans="1:22" x14ac:dyDescent="0.25">
      <c r="A36" s="122"/>
      <c r="B36" s="10"/>
      <c r="C36" s="10"/>
      <c r="D36" s="10"/>
      <c r="E36" s="117"/>
      <c r="F36" s="18"/>
      <c r="G36" s="117"/>
      <c r="H36" s="117"/>
      <c r="I36" s="117"/>
      <c r="J36" s="117"/>
      <c r="K36" s="117"/>
      <c r="L36" s="117"/>
      <c r="M36" s="117"/>
      <c r="N36" s="14"/>
      <c r="O36" s="117"/>
      <c r="P36" s="117"/>
      <c r="Q36" s="117"/>
      <c r="R36" s="117"/>
      <c r="S36" s="16"/>
      <c r="T36" s="16"/>
      <c r="U36" s="118"/>
      <c r="V36" s="126"/>
    </row>
    <row r="37" spans="1:22" ht="39.75" customHeight="1" x14ac:dyDescent="0.25">
      <c r="A37" s="122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9"/>
      <c r="O37" s="117"/>
      <c r="P37" s="117"/>
      <c r="Q37" s="117"/>
      <c r="R37" s="117"/>
      <c r="S37" s="117"/>
      <c r="T37" s="117"/>
      <c r="U37" s="12"/>
      <c r="V37" s="124"/>
    </row>
    <row r="38" spans="1:22" s="2" customFormat="1" ht="20.100000000000001" customHeight="1" x14ac:dyDescent="0.25">
      <c r="A38" s="123"/>
      <c r="B38" s="115" t="s">
        <v>23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21"/>
      <c r="N38" s="173" t="s">
        <v>24</v>
      </c>
      <c r="O38" s="173"/>
      <c r="P38" s="173"/>
      <c r="Q38" s="173"/>
      <c r="R38" s="173"/>
      <c r="S38" s="173"/>
      <c r="T38" s="173"/>
      <c r="U38" s="173"/>
      <c r="V38" s="174"/>
    </row>
    <row r="39" spans="1:22" ht="6.75" customHeight="1" x14ac:dyDescent="0.25">
      <c r="A39" s="12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21"/>
    </row>
    <row r="40" spans="1:22" ht="409.6" customHeight="1" x14ac:dyDescent="0.25">
      <c r="A40" s="122"/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4"/>
      <c r="M40" s="5"/>
      <c r="N40" s="222"/>
      <c r="O40" s="223"/>
      <c r="P40" s="223"/>
      <c r="Q40" s="223"/>
      <c r="R40" s="223"/>
      <c r="S40" s="223"/>
      <c r="T40" s="223"/>
      <c r="U40" s="224"/>
      <c r="V40" s="127"/>
    </row>
    <row r="41" spans="1:22" x14ac:dyDescent="0.25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0"/>
    </row>
    <row r="42" spans="1:22" s="2" customFormat="1" x14ac:dyDescent="0.25">
      <c r="A42" s="230" t="str">
        <f>+A1</f>
        <v>Auftragnehmer</v>
      </c>
      <c r="B42" s="202"/>
      <c r="C42" s="202"/>
      <c r="D42" s="211"/>
      <c r="E42" s="201" t="str">
        <f>+E1</f>
        <v>OE EIU</v>
      </c>
      <c r="F42" s="202"/>
      <c r="G42" s="211"/>
      <c r="H42" s="201" t="str">
        <f>+I1</f>
        <v>iTWO-Projektnr.</v>
      </c>
      <c r="I42" s="211"/>
      <c r="J42" s="201" t="str">
        <f>+K1</f>
        <v>Projektbezeichnung, ggf. Abschnitt</v>
      </c>
      <c r="K42" s="202"/>
      <c r="L42" s="202"/>
      <c r="M42" s="202"/>
      <c r="N42" s="202"/>
      <c r="O42" s="202"/>
      <c r="P42" s="202"/>
      <c r="Q42" s="202"/>
      <c r="R42" s="203"/>
      <c r="S42" s="202" t="str">
        <f>+S1</f>
        <v>iTWO-Vertragsnr.</v>
      </c>
      <c r="T42" s="202" t="str">
        <f>+S1</f>
        <v>iTWO-Vertragsnr.</v>
      </c>
      <c r="U42" s="202"/>
      <c r="V42" s="203"/>
    </row>
    <row r="43" spans="1:22" s="3" customFormat="1" ht="27" customHeight="1" x14ac:dyDescent="0.25">
      <c r="A43" s="225" t="str">
        <f>IF(A2&lt;&gt;"",A2,"")</f>
        <v/>
      </c>
      <c r="B43" s="226"/>
      <c r="C43" s="226"/>
      <c r="D43" s="227"/>
      <c r="E43" s="234" t="str">
        <f>IF(E2&lt;&gt;"",E2,"")</f>
        <v/>
      </c>
      <c r="F43" s="234"/>
      <c r="G43" s="234"/>
      <c r="H43" s="234" t="str">
        <f>IF(I2&lt;&gt;"",I2,"")</f>
        <v/>
      </c>
      <c r="I43" s="234"/>
      <c r="J43" s="235" t="str">
        <f>+IF(K2&lt;&gt;"",K2,"")</f>
        <v/>
      </c>
      <c r="K43" s="236"/>
      <c r="L43" s="236"/>
      <c r="M43" s="236"/>
      <c r="N43" s="236"/>
      <c r="O43" s="236"/>
      <c r="P43" s="236"/>
      <c r="Q43" s="236"/>
      <c r="R43" s="237"/>
      <c r="S43" s="236" t="str">
        <f>IF(S2&lt;&gt;"",S2,"")</f>
        <v/>
      </c>
      <c r="T43" s="236" t="str">
        <f>IF(T2&lt;&gt;"",T2,"")</f>
        <v/>
      </c>
      <c r="U43" s="236"/>
      <c r="V43" s="237"/>
    </row>
    <row r="44" spans="1:22" s="4" customFormat="1" x14ac:dyDescent="0.25">
      <c r="A44" s="119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20"/>
    </row>
    <row r="45" spans="1:22" s="3" customFormat="1" ht="19.5" customHeight="1" x14ac:dyDescent="0.25">
      <c r="A45" s="198" t="s">
        <v>25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200"/>
    </row>
    <row r="46" spans="1:22" s="4" customFormat="1" ht="8.25" customHeight="1" x14ac:dyDescent="0.25">
      <c r="A46" s="119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5"/>
      <c r="Q46" s="5"/>
      <c r="R46" s="5"/>
      <c r="S46" s="5"/>
      <c r="T46" s="5"/>
      <c r="U46" s="5"/>
      <c r="V46" s="121"/>
    </row>
    <row r="47" spans="1:22" s="7" customFormat="1" x14ac:dyDescent="0.25">
      <c r="A47" s="122"/>
      <c r="B47" s="187" t="s">
        <v>26</v>
      </c>
      <c r="C47" s="188"/>
      <c r="D47" s="188"/>
      <c r="E47" s="188"/>
      <c r="F47" s="188"/>
      <c r="G47" s="188"/>
      <c r="H47" s="189">
        <f>H6</f>
        <v>0</v>
      </c>
      <c r="I47" s="190"/>
      <c r="J47" s="190"/>
      <c r="K47" s="191"/>
      <c r="L47" s="116"/>
      <c r="M47" s="117"/>
      <c r="N47" s="187" t="s">
        <v>2</v>
      </c>
      <c r="O47" s="117"/>
      <c r="P47" s="23" t="str">
        <f>IF((P6)&gt;0,P6," ")</f>
        <v xml:space="preserve"> </v>
      </c>
      <c r="Q47" s="5"/>
      <c r="R47" s="116" t="s">
        <v>3</v>
      </c>
      <c r="S47" s="5"/>
      <c r="T47" s="5"/>
      <c r="U47" s="5"/>
      <c r="V47" s="121"/>
    </row>
    <row r="48" spans="1:22" s="7" customFormat="1" ht="5.25" customHeight="1" x14ac:dyDescent="0.25">
      <c r="A48" s="122"/>
      <c r="B48" s="187"/>
      <c r="C48" s="188"/>
      <c r="D48" s="188"/>
      <c r="E48" s="188"/>
      <c r="F48" s="188"/>
      <c r="G48" s="188"/>
      <c r="H48" s="192"/>
      <c r="I48" s="193"/>
      <c r="J48" s="193"/>
      <c r="K48" s="194"/>
      <c r="L48" s="116"/>
      <c r="M48" s="117"/>
      <c r="N48" s="187"/>
      <c r="O48" s="117"/>
      <c r="P48" s="8"/>
      <c r="Q48" s="5"/>
      <c r="R48" s="116"/>
      <c r="S48" s="5"/>
      <c r="T48" s="5"/>
      <c r="U48" s="5"/>
      <c r="V48" s="121"/>
    </row>
    <row r="49" spans="1:22" s="7" customFormat="1" x14ac:dyDescent="0.25">
      <c r="A49" s="122"/>
      <c r="B49" s="187"/>
      <c r="C49" s="188"/>
      <c r="D49" s="188"/>
      <c r="E49" s="188"/>
      <c r="F49" s="188"/>
      <c r="G49" s="188"/>
      <c r="H49" s="195"/>
      <c r="I49" s="196"/>
      <c r="J49" s="196"/>
      <c r="K49" s="197"/>
      <c r="L49" s="116"/>
      <c r="M49" s="117"/>
      <c r="N49" s="187"/>
      <c r="O49" s="117"/>
      <c r="P49" s="23" t="str">
        <f>IF((P8)&gt;0,P8," ")</f>
        <v xml:space="preserve"> </v>
      </c>
      <c r="Q49" s="5"/>
      <c r="R49" s="116" t="s">
        <v>4</v>
      </c>
      <c r="S49" s="5"/>
      <c r="T49" s="5"/>
      <c r="U49" s="5"/>
      <c r="V49" s="121"/>
    </row>
    <row r="50" spans="1:22" s="7" customFormat="1" x14ac:dyDescent="0.25">
      <c r="A50" s="122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8"/>
      <c r="Q50" s="5"/>
      <c r="R50" s="5"/>
      <c r="S50" s="5"/>
      <c r="T50" s="5"/>
      <c r="U50" s="5"/>
      <c r="V50" s="121"/>
    </row>
    <row r="51" spans="1:22" s="9" customFormat="1" ht="19.5" customHeight="1" x14ac:dyDescent="0.25">
      <c r="A51" s="123"/>
      <c r="B51" s="173" t="s">
        <v>27</v>
      </c>
      <c r="C51" s="173"/>
      <c r="D51" s="173"/>
      <c r="E51" s="173"/>
      <c r="F51" s="173"/>
      <c r="G51" s="173"/>
      <c r="H51" s="173"/>
      <c r="I51" s="173"/>
      <c r="J51" s="173"/>
      <c r="K51" s="24"/>
      <c r="L51" s="173" t="s">
        <v>28</v>
      </c>
      <c r="M51" s="173"/>
      <c r="N51" s="173"/>
      <c r="O51" s="173"/>
      <c r="P51" s="173"/>
      <c r="Q51" s="173"/>
      <c r="R51" s="173"/>
      <c r="S51" s="173"/>
      <c r="T51" s="173"/>
      <c r="U51" s="173"/>
      <c r="V51" s="174"/>
    </row>
    <row r="52" spans="1:22" s="2" customFormat="1" ht="20.100000000000001" customHeight="1" x14ac:dyDescent="0.25">
      <c r="A52" s="131"/>
      <c r="B52" s="41" t="s">
        <v>91</v>
      </c>
      <c r="C52" s="26"/>
      <c r="D52" s="26"/>
      <c r="E52" s="26"/>
      <c r="F52" s="26"/>
      <c r="G52" s="26"/>
      <c r="H52" s="26"/>
      <c r="I52" s="26"/>
      <c r="J52" s="26"/>
      <c r="K52" s="26"/>
      <c r="L52" s="41"/>
      <c r="M52" s="26"/>
      <c r="N52" s="26"/>
      <c r="O52" s="26"/>
      <c r="P52" s="26"/>
      <c r="Q52" s="26"/>
      <c r="R52" s="26"/>
      <c r="S52" s="26"/>
      <c r="T52" s="26"/>
      <c r="U52" s="26"/>
      <c r="V52" s="132"/>
    </row>
    <row r="53" spans="1:22" ht="20.100000000000001" customHeight="1" x14ac:dyDescent="0.25">
      <c r="A53" s="122"/>
      <c r="B53" s="117" t="s">
        <v>29</v>
      </c>
      <c r="C53" s="169"/>
      <c r="D53" s="169"/>
      <c r="E53" s="169"/>
      <c r="F53" s="169"/>
      <c r="G53" s="169"/>
      <c r="H53" s="169"/>
      <c r="I53" s="169"/>
      <c r="J53" s="169"/>
      <c r="K53" s="22"/>
      <c r="L53" s="117" t="s">
        <v>29</v>
      </c>
      <c r="M53" s="22"/>
      <c r="N53" s="170"/>
      <c r="O53" s="170"/>
      <c r="P53" s="170"/>
      <c r="Q53" s="170"/>
      <c r="R53" s="170"/>
      <c r="S53" s="170"/>
      <c r="T53" s="170"/>
      <c r="U53" s="25"/>
      <c r="V53" s="133"/>
    </row>
    <row r="54" spans="1:22" s="30" customFormat="1" ht="39.9" customHeight="1" x14ac:dyDescent="0.25">
      <c r="A54" s="134"/>
      <c r="B54" s="28"/>
      <c r="C54" s="168">
        <f>$H$6</f>
        <v>0</v>
      </c>
      <c r="D54" s="168"/>
      <c r="E54" s="168"/>
      <c r="F54" s="168"/>
      <c r="G54" s="168"/>
      <c r="H54" s="168"/>
      <c r="I54" s="168"/>
      <c r="J54" s="168"/>
      <c r="K54" s="27"/>
      <c r="L54" s="28"/>
      <c r="M54" s="27"/>
      <c r="N54" s="168">
        <f>$H$6</f>
        <v>0</v>
      </c>
      <c r="O54" s="168"/>
      <c r="P54" s="168"/>
      <c r="Q54" s="168"/>
      <c r="R54" s="168"/>
      <c r="S54" s="168"/>
      <c r="T54" s="168"/>
      <c r="U54" s="29"/>
      <c r="V54" s="135"/>
    </row>
    <row r="55" spans="1:22" s="37" customFormat="1" ht="29.25" customHeight="1" x14ac:dyDescent="0.25">
      <c r="A55" s="136"/>
      <c r="B55" s="31"/>
      <c r="C55" s="31" t="s">
        <v>30</v>
      </c>
      <c r="D55" s="31"/>
      <c r="E55" s="31"/>
      <c r="F55" s="31" t="s">
        <v>31</v>
      </c>
      <c r="G55" s="31"/>
      <c r="H55" s="31"/>
      <c r="I55" s="31"/>
      <c r="J55" s="31"/>
      <c r="K55" s="32"/>
      <c r="L55" s="32"/>
      <c r="M55" s="32"/>
      <c r="N55" s="33" t="s">
        <v>30</v>
      </c>
      <c r="O55" s="33" t="s">
        <v>31</v>
      </c>
      <c r="P55" s="34"/>
      <c r="Q55" s="34"/>
      <c r="R55" s="35"/>
      <c r="S55" s="35"/>
      <c r="T55" s="35"/>
      <c r="U55" s="36"/>
      <c r="V55" s="137"/>
    </row>
    <row r="56" spans="1:22" s="14" customFormat="1" x14ac:dyDescent="0.25">
      <c r="A56" s="122"/>
      <c r="B56" s="117"/>
      <c r="C56" s="12"/>
      <c r="D56" s="12"/>
      <c r="E56" s="12"/>
      <c r="F56" s="12"/>
      <c r="G56" s="12"/>
      <c r="H56" s="12"/>
      <c r="I56" s="12"/>
      <c r="J56" s="117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33"/>
    </row>
    <row r="57" spans="1:22" s="2" customFormat="1" ht="20.100000000000001" customHeight="1" x14ac:dyDescent="0.25">
      <c r="A57" s="131"/>
      <c r="B57" s="20" t="s">
        <v>54</v>
      </c>
      <c r="C57" s="20"/>
      <c r="D57" s="20"/>
      <c r="E57" s="20"/>
      <c r="F57" s="20"/>
      <c r="G57" s="20"/>
      <c r="H57" s="26"/>
      <c r="I57" s="26"/>
      <c r="J57" s="9"/>
      <c r="K57" s="26"/>
      <c r="L57" s="41"/>
      <c r="M57" s="26"/>
      <c r="N57" s="26"/>
      <c r="O57" s="26"/>
      <c r="P57" s="26"/>
      <c r="Q57" s="26"/>
      <c r="R57" s="26"/>
      <c r="S57" s="26"/>
      <c r="T57" s="26"/>
      <c r="U57" s="26"/>
      <c r="V57" s="132"/>
    </row>
    <row r="58" spans="1:22" ht="20.100000000000001" customHeight="1" x14ac:dyDescent="0.25">
      <c r="A58" s="122"/>
      <c r="B58" s="117" t="s">
        <v>29</v>
      </c>
      <c r="C58" s="169"/>
      <c r="D58" s="169"/>
      <c r="E58" s="169"/>
      <c r="F58" s="169"/>
      <c r="G58" s="169"/>
      <c r="H58" s="169"/>
      <c r="I58" s="169"/>
      <c r="J58" s="169"/>
      <c r="K58" s="22"/>
      <c r="L58" s="117" t="s">
        <v>29</v>
      </c>
      <c r="M58" s="22"/>
      <c r="N58" s="170"/>
      <c r="O58" s="170"/>
      <c r="P58" s="170"/>
      <c r="Q58" s="170"/>
      <c r="R58" s="170"/>
      <c r="S58" s="170"/>
      <c r="T58" s="170"/>
      <c r="U58" s="25"/>
      <c r="V58" s="133"/>
    </row>
    <row r="59" spans="1:22" s="30" customFormat="1" ht="39.9" customHeight="1" x14ac:dyDescent="0.25">
      <c r="A59" s="134"/>
      <c r="B59" s="28"/>
      <c r="C59" s="168">
        <f>$H$6</f>
        <v>0</v>
      </c>
      <c r="D59" s="168"/>
      <c r="E59" s="168"/>
      <c r="F59" s="168"/>
      <c r="G59" s="168"/>
      <c r="H59" s="168"/>
      <c r="I59" s="168"/>
      <c r="J59" s="168"/>
      <c r="K59" s="27"/>
      <c r="L59" s="28"/>
      <c r="M59" s="27"/>
      <c r="N59" s="168">
        <f>$H$6</f>
        <v>0</v>
      </c>
      <c r="O59" s="168"/>
      <c r="P59" s="168"/>
      <c r="Q59" s="168"/>
      <c r="R59" s="168"/>
      <c r="S59" s="168"/>
      <c r="T59" s="168"/>
      <c r="U59" s="29"/>
      <c r="V59" s="135"/>
    </row>
    <row r="60" spans="1:22" s="37" customFormat="1" ht="29.25" customHeight="1" x14ac:dyDescent="0.25">
      <c r="A60" s="136"/>
      <c r="B60" s="31"/>
      <c r="C60" s="31" t="s">
        <v>30</v>
      </c>
      <c r="D60" s="31"/>
      <c r="E60" s="31"/>
      <c r="F60" s="31" t="s">
        <v>31</v>
      </c>
      <c r="G60" s="31"/>
      <c r="H60" s="31"/>
      <c r="I60" s="31"/>
      <c r="J60" s="31"/>
      <c r="K60" s="32"/>
      <c r="L60" s="32"/>
      <c r="M60" s="32"/>
      <c r="N60" s="33" t="s">
        <v>30</v>
      </c>
      <c r="O60" s="33" t="s">
        <v>31</v>
      </c>
      <c r="P60" s="34"/>
      <c r="Q60" s="34"/>
      <c r="R60" s="35"/>
      <c r="S60" s="35"/>
      <c r="T60" s="35"/>
      <c r="U60" s="36"/>
      <c r="V60" s="137"/>
    </row>
    <row r="61" spans="1:22" s="14" customFormat="1" x14ac:dyDescent="0.25">
      <c r="A61" s="122"/>
      <c r="B61" s="117"/>
      <c r="C61" s="12"/>
      <c r="D61" s="12"/>
      <c r="E61" s="12"/>
      <c r="F61" s="12"/>
      <c r="G61" s="12"/>
      <c r="H61" s="12"/>
      <c r="I61" s="12"/>
      <c r="J61" s="117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33"/>
    </row>
    <row r="62" spans="1:22" s="2" customFormat="1" ht="20.100000000000001" customHeight="1" x14ac:dyDescent="0.25">
      <c r="A62" s="131"/>
      <c r="B62" s="20" t="s">
        <v>131</v>
      </c>
      <c r="C62" s="20"/>
      <c r="D62" s="20"/>
      <c r="E62" s="20"/>
      <c r="F62" s="20"/>
      <c r="G62" s="20"/>
      <c r="H62" s="26"/>
      <c r="I62" s="26"/>
      <c r="J62" s="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32"/>
    </row>
    <row r="63" spans="1:22" ht="20.100000000000001" customHeight="1" x14ac:dyDescent="0.25">
      <c r="A63" s="122"/>
      <c r="B63" s="117" t="s">
        <v>29</v>
      </c>
      <c r="C63" s="169"/>
      <c r="D63" s="169"/>
      <c r="E63" s="169"/>
      <c r="F63" s="169"/>
      <c r="G63" s="169"/>
      <c r="H63" s="169"/>
      <c r="I63" s="169"/>
      <c r="J63" s="169"/>
      <c r="K63" s="22"/>
      <c r="L63" s="117" t="s">
        <v>29</v>
      </c>
      <c r="M63" s="22"/>
      <c r="N63" s="170"/>
      <c r="O63" s="170"/>
      <c r="P63" s="170"/>
      <c r="Q63" s="170"/>
      <c r="R63" s="170"/>
      <c r="S63" s="170"/>
      <c r="T63" s="170"/>
      <c r="U63" s="25"/>
      <c r="V63" s="133"/>
    </row>
    <row r="64" spans="1:22" s="30" customFormat="1" ht="39.9" customHeight="1" x14ac:dyDescent="0.25">
      <c r="A64" s="134"/>
      <c r="B64" s="28"/>
      <c r="C64" s="168">
        <f>$H$6</f>
        <v>0</v>
      </c>
      <c r="D64" s="168"/>
      <c r="E64" s="168"/>
      <c r="F64" s="168"/>
      <c r="G64" s="168"/>
      <c r="H64" s="168"/>
      <c r="I64" s="168"/>
      <c r="J64" s="168"/>
      <c r="K64" s="27"/>
      <c r="L64" s="28"/>
      <c r="M64" s="27"/>
      <c r="N64" s="168">
        <f>$H$6</f>
        <v>0</v>
      </c>
      <c r="O64" s="168"/>
      <c r="P64" s="168"/>
      <c r="Q64" s="168"/>
      <c r="R64" s="168"/>
      <c r="S64" s="168"/>
      <c r="T64" s="168"/>
      <c r="U64" s="29"/>
      <c r="V64" s="135"/>
    </row>
    <row r="65" spans="1:22" s="37" customFormat="1" ht="29.25" customHeight="1" x14ac:dyDescent="0.25">
      <c r="A65" s="136"/>
      <c r="B65" s="31"/>
      <c r="C65" s="31" t="s">
        <v>30</v>
      </c>
      <c r="D65" s="31"/>
      <c r="E65" s="31"/>
      <c r="F65" s="31" t="s">
        <v>31</v>
      </c>
      <c r="G65" s="31"/>
      <c r="H65" s="31"/>
      <c r="I65" s="31"/>
      <c r="J65" s="31"/>
      <c r="K65" s="32"/>
      <c r="L65" s="32"/>
      <c r="M65" s="32"/>
      <c r="N65" s="33" t="s">
        <v>30</v>
      </c>
      <c r="O65" s="33" t="s">
        <v>31</v>
      </c>
      <c r="P65" s="34"/>
      <c r="Q65" s="34"/>
      <c r="R65" s="35"/>
      <c r="S65" s="35"/>
      <c r="T65" s="35"/>
      <c r="U65" s="36"/>
      <c r="V65" s="137"/>
    </row>
    <row r="66" spans="1:22" s="2" customFormat="1" ht="20.100000000000001" customHeight="1" x14ac:dyDescent="0.25">
      <c r="A66" s="131"/>
      <c r="B66" s="171"/>
      <c r="C66" s="172"/>
      <c r="D66" s="172"/>
      <c r="E66" s="172"/>
      <c r="F66" s="172"/>
      <c r="G66" s="172"/>
      <c r="H66" s="172"/>
      <c r="I66" s="172"/>
      <c r="J66" s="172"/>
      <c r="K66" s="26"/>
      <c r="L66" s="173" t="s">
        <v>32</v>
      </c>
      <c r="M66" s="173"/>
      <c r="N66" s="173"/>
      <c r="O66" s="173"/>
      <c r="P66" s="173"/>
      <c r="Q66" s="173"/>
      <c r="R66" s="173"/>
      <c r="S66" s="173"/>
      <c r="T66" s="173"/>
      <c r="U66" s="173"/>
      <c r="V66" s="174"/>
    </row>
    <row r="67" spans="1:22" s="14" customFormat="1" ht="20.100000000000001" customHeight="1" x14ac:dyDescent="0.25">
      <c r="A67" s="122"/>
      <c r="B67" s="20"/>
      <c r="C67" s="12"/>
      <c r="D67" s="12"/>
      <c r="E67" s="12"/>
      <c r="F67" s="12"/>
      <c r="G67" s="12"/>
      <c r="H67" s="12"/>
      <c r="I67" s="12"/>
      <c r="J67" s="117"/>
      <c r="K67" s="25"/>
      <c r="L67" s="41" t="str">
        <f>$B$52</f>
        <v>Vertragsverantwortlicher AG</v>
      </c>
      <c r="M67" s="38"/>
      <c r="N67" s="38"/>
      <c r="O67" s="38"/>
      <c r="P67" s="38"/>
      <c r="Q67" s="38"/>
      <c r="R67" s="38"/>
      <c r="S67" s="38"/>
      <c r="T67" s="38"/>
      <c r="U67" s="25"/>
      <c r="V67" s="133"/>
    </row>
    <row r="68" spans="1:22" ht="20.100000000000001" customHeight="1" x14ac:dyDescent="0.25">
      <c r="A68" s="122"/>
      <c r="B68" s="117" t="s">
        <v>29</v>
      </c>
      <c r="C68" s="169"/>
      <c r="D68" s="169"/>
      <c r="E68" s="169"/>
      <c r="F68" s="169"/>
      <c r="G68" s="169"/>
      <c r="H68" s="169"/>
      <c r="I68" s="169"/>
      <c r="J68" s="169"/>
      <c r="K68" s="22"/>
      <c r="L68" s="117" t="s">
        <v>29</v>
      </c>
      <c r="M68" s="22"/>
      <c r="N68" s="177">
        <f>C53</f>
        <v>0</v>
      </c>
      <c r="O68" s="177"/>
      <c r="P68" s="177"/>
      <c r="Q68" s="177"/>
      <c r="R68" s="177"/>
      <c r="S68" s="177"/>
      <c r="T68" s="177"/>
      <c r="U68" s="29"/>
      <c r="V68" s="135"/>
    </row>
    <row r="69" spans="1:22" ht="20.100000000000001" customHeight="1" x14ac:dyDescent="0.25">
      <c r="A69" s="122"/>
      <c r="B69" s="117"/>
      <c r="C69" s="175">
        <f>$H$6</f>
        <v>0</v>
      </c>
      <c r="D69" s="175"/>
      <c r="E69" s="175"/>
      <c r="F69" s="175"/>
      <c r="G69" s="175"/>
      <c r="H69" s="175"/>
      <c r="I69" s="175"/>
      <c r="J69" s="175"/>
      <c r="K69" s="22"/>
      <c r="L69" s="22"/>
      <c r="M69" s="22"/>
      <c r="N69" s="175">
        <f>$H$6</f>
        <v>0</v>
      </c>
      <c r="O69" s="175"/>
      <c r="P69" s="175"/>
      <c r="Q69" s="175"/>
      <c r="R69" s="175"/>
      <c r="S69" s="175"/>
      <c r="T69" s="175"/>
      <c r="U69" s="36"/>
      <c r="V69" s="137"/>
    </row>
    <row r="70" spans="1:22" s="30" customFormat="1" ht="20.100000000000001" customHeight="1" x14ac:dyDescent="0.25">
      <c r="A70" s="134"/>
      <c r="B70" s="28"/>
      <c r="C70" s="176"/>
      <c r="D70" s="176"/>
      <c r="E70" s="176"/>
      <c r="F70" s="176"/>
      <c r="G70" s="176"/>
      <c r="H70" s="176"/>
      <c r="I70" s="176"/>
      <c r="J70" s="176"/>
      <c r="K70" s="27"/>
      <c r="L70" s="27"/>
      <c r="M70" s="27"/>
      <c r="N70" s="176"/>
      <c r="O70" s="176"/>
      <c r="P70" s="176"/>
      <c r="Q70" s="176"/>
      <c r="R70" s="176"/>
      <c r="S70" s="176"/>
      <c r="T70" s="176"/>
      <c r="U70" s="25"/>
      <c r="V70" s="133"/>
    </row>
    <row r="71" spans="1:22" s="37" customFormat="1" ht="29.25" customHeight="1" x14ac:dyDescent="0.25">
      <c r="A71" s="136"/>
      <c r="B71" s="31"/>
      <c r="C71" s="31" t="s">
        <v>30</v>
      </c>
      <c r="D71" s="31"/>
      <c r="E71" s="31"/>
      <c r="F71" s="31" t="s">
        <v>31</v>
      </c>
      <c r="G71" s="31"/>
      <c r="H71" s="31"/>
      <c r="I71" s="31"/>
      <c r="J71" s="31"/>
      <c r="K71" s="32"/>
      <c r="L71" s="32"/>
      <c r="M71" s="32"/>
      <c r="N71" s="33" t="s">
        <v>30</v>
      </c>
      <c r="O71" s="33" t="s">
        <v>31</v>
      </c>
      <c r="P71" s="33"/>
      <c r="Q71" s="33"/>
      <c r="R71" s="36"/>
      <c r="S71" s="36"/>
      <c r="T71" s="36"/>
      <c r="U71" s="26"/>
      <c r="V71" s="132"/>
    </row>
    <row r="72" spans="1:22" s="2" customFormat="1" ht="20.100000000000001" customHeight="1" x14ac:dyDescent="0.25">
      <c r="A72" s="131"/>
      <c r="B72" s="104"/>
      <c r="C72" s="46"/>
      <c r="D72" s="46"/>
      <c r="E72" s="46"/>
      <c r="F72" s="46"/>
      <c r="G72" s="46"/>
      <c r="H72" s="46"/>
      <c r="I72" s="46"/>
      <c r="J72" s="46"/>
      <c r="K72" s="46"/>
      <c r="L72" s="41" t="str">
        <f>B57</f>
        <v>Projektleiter AN</v>
      </c>
      <c r="M72" s="38"/>
      <c r="N72" s="38"/>
      <c r="O72" s="38"/>
      <c r="P72" s="38"/>
      <c r="Q72" s="38"/>
      <c r="R72" s="38"/>
      <c r="S72" s="38"/>
      <c r="T72" s="38"/>
      <c r="U72" s="36"/>
      <c r="V72" s="137"/>
    </row>
    <row r="73" spans="1:22" ht="20.100000000000001" customHeight="1" x14ac:dyDescent="0.25">
      <c r="A73" s="122"/>
      <c r="B73" s="117" t="s">
        <v>29</v>
      </c>
      <c r="C73" s="169"/>
      <c r="D73" s="169"/>
      <c r="E73" s="169"/>
      <c r="F73" s="169"/>
      <c r="G73" s="169"/>
      <c r="H73" s="169"/>
      <c r="I73" s="169"/>
      <c r="J73" s="169"/>
      <c r="K73" s="22"/>
      <c r="L73" s="117" t="s">
        <v>29</v>
      </c>
      <c r="M73" s="22"/>
      <c r="N73" s="177">
        <f>C58</f>
        <v>0</v>
      </c>
      <c r="O73" s="177"/>
      <c r="P73" s="177"/>
      <c r="Q73" s="177"/>
      <c r="R73" s="177"/>
      <c r="S73" s="177"/>
      <c r="T73" s="177"/>
      <c r="U73" s="25"/>
      <c r="V73" s="133"/>
    </row>
    <row r="74" spans="1:22" ht="20.100000000000001" customHeight="1" x14ac:dyDescent="0.25">
      <c r="A74" s="122"/>
      <c r="B74" s="117"/>
      <c r="C74" s="168">
        <f>$H$6</f>
        <v>0</v>
      </c>
      <c r="D74" s="168"/>
      <c r="E74" s="168"/>
      <c r="F74" s="168"/>
      <c r="G74" s="168"/>
      <c r="H74" s="168"/>
      <c r="I74" s="168"/>
      <c r="J74" s="168"/>
      <c r="K74" s="22"/>
      <c r="L74" s="117"/>
      <c r="M74" s="117"/>
      <c r="N74" s="175">
        <f>$H$6</f>
        <v>0</v>
      </c>
      <c r="O74" s="175"/>
      <c r="P74" s="175"/>
      <c r="Q74" s="175"/>
      <c r="R74" s="175"/>
      <c r="S74" s="175"/>
      <c r="T74" s="175"/>
      <c r="U74" s="48"/>
      <c r="V74" s="133"/>
    </row>
    <row r="75" spans="1:22" s="30" customFormat="1" ht="20.100000000000001" customHeight="1" x14ac:dyDescent="0.25">
      <c r="A75" s="134"/>
      <c r="B75" s="28"/>
      <c r="C75" s="168"/>
      <c r="D75" s="168"/>
      <c r="E75" s="168"/>
      <c r="F75" s="168"/>
      <c r="G75" s="168"/>
      <c r="H75" s="168"/>
      <c r="I75" s="168"/>
      <c r="J75" s="168"/>
      <c r="K75" s="27"/>
      <c r="L75" s="28"/>
      <c r="M75" s="28"/>
      <c r="N75" s="176"/>
      <c r="O75" s="176"/>
      <c r="P75" s="176"/>
      <c r="Q75" s="176"/>
      <c r="R75" s="176"/>
      <c r="S75" s="176"/>
      <c r="T75" s="176"/>
      <c r="U75" s="48"/>
      <c r="V75" s="133"/>
    </row>
    <row r="76" spans="1:22" s="37" customFormat="1" ht="29.25" customHeight="1" x14ac:dyDescent="0.25">
      <c r="A76" s="136"/>
      <c r="B76" s="31"/>
      <c r="C76" s="31" t="s">
        <v>30</v>
      </c>
      <c r="D76" s="31"/>
      <c r="E76" s="31"/>
      <c r="F76" s="31" t="s">
        <v>31</v>
      </c>
      <c r="G76" s="31"/>
      <c r="H76" s="31"/>
      <c r="I76" s="31"/>
      <c r="J76" s="31"/>
      <c r="K76" s="32"/>
      <c r="L76" s="32"/>
      <c r="M76" s="32"/>
      <c r="N76" s="33" t="s">
        <v>30</v>
      </c>
      <c r="O76" s="33" t="s">
        <v>31</v>
      </c>
      <c r="P76" s="33"/>
      <c r="Q76" s="33"/>
      <c r="R76" s="36"/>
      <c r="S76" s="36"/>
      <c r="T76" s="36"/>
      <c r="U76" s="25"/>
      <c r="V76" s="133"/>
    </row>
    <row r="77" spans="1:22" s="37" customFormat="1" ht="15.75" customHeight="1" x14ac:dyDescent="0.25">
      <c r="A77" s="136"/>
      <c r="B77" s="31"/>
      <c r="C77" s="31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3"/>
      <c r="O77" s="33"/>
      <c r="P77" s="33"/>
      <c r="Q77" s="33"/>
      <c r="R77" s="36"/>
      <c r="S77" s="36"/>
      <c r="T77" s="36"/>
      <c r="U77" s="36"/>
      <c r="V77" s="137"/>
    </row>
    <row r="78" spans="1:22" s="39" customFormat="1" ht="20.100000000000001" customHeight="1" x14ac:dyDescent="0.25">
      <c r="A78" s="181" t="s">
        <v>33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</row>
    <row r="79" spans="1:22" s="14" customFormat="1" x14ac:dyDescent="0.25">
      <c r="A79" s="122"/>
      <c r="B79" s="117"/>
      <c r="C79" s="117"/>
      <c r="D79" s="117"/>
      <c r="E79" s="117"/>
      <c r="F79" s="117"/>
      <c r="G79" s="117"/>
      <c r="H79" s="117"/>
      <c r="I79" s="117"/>
      <c r="J79" s="117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133"/>
    </row>
    <row r="80" spans="1:22" s="9" customFormat="1" ht="20.100000000000001" customHeight="1" x14ac:dyDescent="0.25">
      <c r="A80" s="122"/>
      <c r="B80" s="99"/>
      <c r="C80" s="100"/>
      <c r="D80" s="179" t="s">
        <v>89</v>
      </c>
      <c r="E80" s="180"/>
      <c r="F80" s="180"/>
      <c r="G80" s="180"/>
      <c r="H80" s="180"/>
      <c r="I80" s="178"/>
      <c r="J80" s="178"/>
      <c r="K80" s="178"/>
      <c r="L80" s="185" t="s">
        <v>90</v>
      </c>
      <c r="M80" s="185"/>
      <c r="N80" s="185"/>
      <c r="O80" s="185"/>
      <c r="P80" s="178"/>
      <c r="Q80" s="178"/>
      <c r="R80" s="178"/>
      <c r="S80" s="178"/>
      <c r="T80" s="178"/>
      <c r="U80" s="99"/>
      <c r="V80" s="133"/>
    </row>
    <row r="81" spans="1:22" s="9" customFormat="1" ht="20.100000000000001" customHeight="1" x14ac:dyDescent="0.25">
      <c r="A81" s="122"/>
      <c r="B81" s="99"/>
      <c r="C81" s="117"/>
      <c r="D81" s="117"/>
      <c r="E81" s="117"/>
      <c r="F81" s="117"/>
      <c r="G81" s="117"/>
      <c r="H81" s="117"/>
      <c r="I81" s="117"/>
      <c r="J81" s="117"/>
      <c r="K81" s="25"/>
      <c r="L81" s="99"/>
      <c r="M81" s="99"/>
      <c r="N81" s="99"/>
      <c r="O81" s="99"/>
      <c r="P81" s="186" t="str">
        <f>IF(ISBLANK($C$80),"",$H$6+28)</f>
        <v/>
      </c>
      <c r="Q81" s="186"/>
      <c r="R81" s="186"/>
      <c r="S81" s="186"/>
      <c r="T81" s="186"/>
      <c r="U81" s="99"/>
      <c r="V81" s="133"/>
    </row>
    <row r="82" spans="1:22" s="9" customFormat="1" ht="20.100000000000001" customHeight="1" x14ac:dyDescent="0.25">
      <c r="A82" s="122"/>
      <c r="B82" s="99"/>
      <c r="C82" s="100"/>
      <c r="D82" s="117" t="s">
        <v>87</v>
      </c>
      <c r="E82" s="117"/>
      <c r="F82" s="117"/>
      <c r="G82" s="117"/>
      <c r="H82" s="117"/>
      <c r="I82" s="117"/>
      <c r="J82" s="117"/>
      <c r="K82" s="25"/>
      <c r="L82" s="40"/>
      <c r="M82" s="25"/>
      <c r="N82" s="25"/>
      <c r="O82" s="25"/>
      <c r="P82" s="25"/>
      <c r="Q82" s="25"/>
      <c r="R82" s="25"/>
      <c r="S82" s="25"/>
      <c r="T82" s="25"/>
      <c r="U82" s="25"/>
      <c r="V82" s="133"/>
    </row>
    <row r="83" spans="1:22" s="9" customFormat="1" ht="20.100000000000001" customHeight="1" x14ac:dyDescent="0.25">
      <c r="A83" s="122"/>
      <c r="B83" s="99"/>
      <c r="C83" s="117"/>
      <c r="D83" s="117"/>
      <c r="E83" s="117"/>
      <c r="F83" s="117"/>
      <c r="G83" s="117"/>
      <c r="H83" s="117"/>
      <c r="I83" s="117"/>
      <c r="J83" s="117"/>
      <c r="K83" s="25"/>
      <c r="L83" s="40"/>
      <c r="M83" s="25"/>
      <c r="N83" s="25"/>
      <c r="O83" s="25"/>
      <c r="P83" s="25"/>
      <c r="Q83" s="25"/>
      <c r="R83" s="25"/>
      <c r="S83" s="25"/>
      <c r="T83" s="25"/>
      <c r="U83" s="25"/>
      <c r="V83" s="133"/>
    </row>
    <row r="84" spans="1:22" s="9" customFormat="1" ht="20.100000000000001" customHeight="1" x14ac:dyDescent="0.25">
      <c r="A84" s="122"/>
      <c r="B84" s="99"/>
      <c r="C84" s="100"/>
      <c r="D84" s="117" t="s">
        <v>88</v>
      </c>
      <c r="E84" s="117"/>
      <c r="F84" s="117"/>
      <c r="G84" s="117"/>
      <c r="H84" s="117"/>
      <c r="I84" s="117"/>
      <c r="J84" s="117"/>
      <c r="K84" s="25"/>
      <c r="L84" s="40"/>
      <c r="M84" s="25"/>
      <c r="N84" s="25"/>
      <c r="O84" s="25"/>
      <c r="P84" s="25"/>
      <c r="Q84" s="25"/>
      <c r="R84" s="25"/>
      <c r="S84" s="25"/>
      <c r="T84" s="25"/>
      <c r="U84" s="25"/>
      <c r="V84" s="133"/>
    </row>
    <row r="85" spans="1:22" s="9" customFormat="1" ht="20.100000000000001" customHeight="1" x14ac:dyDescent="0.25">
      <c r="A85" s="122"/>
      <c r="B85" s="99"/>
      <c r="C85" s="117"/>
      <c r="D85" s="117"/>
      <c r="E85" s="117"/>
      <c r="F85" s="117"/>
      <c r="G85" s="117"/>
      <c r="H85" s="117"/>
      <c r="I85" s="117"/>
      <c r="J85" s="117"/>
      <c r="K85" s="25"/>
      <c r="L85" s="40"/>
      <c r="M85" s="25"/>
      <c r="N85" s="25"/>
      <c r="O85" s="25"/>
      <c r="P85" s="25"/>
      <c r="Q85" s="25"/>
      <c r="R85" s="25"/>
      <c r="S85" s="25"/>
      <c r="T85" s="25"/>
      <c r="U85" s="25"/>
      <c r="V85" s="133"/>
    </row>
    <row r="86" spans="1:22" ht="20.100000000000001" customHeight="1" x14ac:dyDescent="0.25">
      <c r="A86" s="122"/>
      <c r="B86" s="49" t="str">
        <f>$L$67</f>
        <v>Vertragsverantwortlicher AG</v>
      </c>
      <c r="C86" s="117"/>
      <c r="D86" s="117"/>
      <c r="E86" s="117"/>
      <c r="F86" s="117"/>
      <c r="G86" s="117"/>
      <c r="H86" s="38"/>
      <c r="I86" s="38"/>
      <c r="J86" s="14"/>
      <c r="K86" s="38"/>
      <c r="L86" s="49" t="str">
        <f>$L$72</f>
        <v>Projektleiter AN</v>
      </c>
      <c r="M86" s="117"/>
      <c r="N86" s="117"/>
      <c r="O86" s="117"/>
      <c r="P86" s="117"/>
      <c r="Q86" s="117"/>
      <c r="R86" s="38"/>
      <c r="S86" s="38"/>
      <c r="T86" s="14"/>
      <c r="U86" s="38"/>
      <c r="V86" s="138"/>
    </row>
    <row r="87" spans="1:22" ht="20.100000000000001" customHeight="1" x14ac:dyDescent="0.25">
      <c r="A87" s="122"/>
      <c r="B87" s="117" t="s">
        <v>29</v>
      </c>
      <c r="C87" s="176">
        <f>$N$68</f>
        <v>0</v>
      </c>
      <c r="D87" s="176"/>
      <c r="E87" s="176"/>
      <c r="F87" s="176"/>
      <c r="G87" s="176"/>
      <c r="H87" s="176"/>
      <c r="I87" s="176"/>
      <c r="J87" s="176"/>
      <c r="K87" s="22"/>
      <c r="L87" s="180" t="s">
        <v>29</v>
      </c>
      <c r="M87" s="180"/>
      <c r="N87" s="176">
        <f>$N$73</f>
        <v>0</v>
      </c>
      <c r="O87" s="176"/>
      <c r="P87" s="176"/>
      <c r="Q87" s="176"/>
      <c r="R87" s="176"/>
      <c r="S87" s="176"/>
      <c r="T87" s="176"/>
      <c r="U87" s="25"/>
      <c r="V87" s="133"/>
    </row>
    <row r="88" spans="1:22" ht="39.9" customHeight="1" x14ac:dyDescent="0.25">
      <c r="A88" s="122"/>
      <c r="B88" s="28"/>
      <c r="C88" s="168">
        <f>$H$6</f>
        <v>0</v>
      </c>
      <c r="D88" s="168"/>
      <c r="E88" s="168"/>
      <c r="F88" s="168"/>
      <c r="G88" s="168"/>
      <c r="H88" s="168"/>
      <c r="I88" s="168"/>
      <c r="J88" s="168"/>
      <c r="K88" s="27"/>
      <c r="L88" s="184"/>
      <c r="M88" s="184"/>
      <c r="N88" s="168">
        <f>$H$6</f>
        <v>0</v>
      </c>
      <c r="O88" s="168"/>
      <c r="P88" s="168"/>
      <c r="Q88" s="168"/>
      <c r="R88" s="168"/>
      <c r="S88" s="168"/>
      <c r="T88" s="168"/>
      <c r="U88" s="29"/>
      <c r="V88" s="135"/>
    </row>
    <row r="89" spans="1:22" x14ac:dyDescent="0.25">
      <c r="A89" s="122"/>
      <c r="B89" s="31"/>
      <c r="C89" s="31" t="s">
        <v>30</v>
      </c>
      <c r="D89" s="31"/>
      <c r="E89" s="31"/>
      <c r="F89" s="31" t="s">
        <v>31</v>
      </c>
      <c r="G89" s="31"/>
      <c r="H89" s="31"/>
      <c r="I89" s="31"/>
      <c r="J89" s="31"/>
      <c r="K89" s="32"/>
      <c r="L89" s="31"/>
      <c r="M89" s="14"/>
      <c r="N89" s="31" t="s">
        <v>30</v>
      </c>
      <c r="O89" s="31"/>
      <c r="P89" s="31" t="s">
        <v>31</v>
      </c>
      <c r="Q89" s="31"/>
      <c r="R89" s="31"/>
      <c r="S89" s="31"/>
      <c r="T89" s="31"/>
      <c r="U89" s="36"/>
      <c r="V89" s="137"/>
    </row>
    <row r="90" spans="1:22" x14ac:dyDescent="0.25">
      <c r="A90" s="128"/>
      <c r="B90" s="139"/>
      <c r="C90" s="139"/>
      <c r="D90" s="139"/>
      <c r="E90" s="139"/>
      <c r="F90" s="139"/>
      <c r="G90" s="139"/>
      <c r="H90" s="140"/>
      <c r="I90" s="139"/>
      <c r="J90" s="139"/>
      <c r="K90" s="129"/>
      <c r="L90" s="129"/>
      <c r="M90" s="129"/>
      <c r="N90" s="141"/>
      <c r="O90" s="141"/>
      <c r="P90" s="139"/>
      <c r="Q90" s="139"/>
      <c r="R90" s="142"/>
      <c r="S90" s="142"/>
      <c r="T90" s="142"/>
      <c r="U90" s="140"/>
      <c r="V90" s="143"/>
    </row>
    <row r="95" spans="1:22" x14ac:dyDescent="0.25">
      <c r="D95" s="150" t="s">
        <v>134</v>
      </c>
      <c r="G95" s="150" t="str">
        <f>E1</f>
        <v>OE EIU</v>
      </c>
      <c r="H95" s="150"/>
      <c r="I95" s="150" t="s">
        <v>127</v>
      </c>
      <c r="J95" s="150" t="s">
        <v>128</v>
      </c>
      <c r="K95" s="150"/>
    </row>
    <row r="96" spans="1:22" x14ac:dyDescent="0.25">
      <c r="D96" s="150" t="s">
        <v>135</v>
      </c>
      <c r="G96" s="150"/>
      <c r="H96" s="150"/>
      <c r="I96" s="150"/>
      <c r="J96" s="150"/>
      <c r="K96" s="150"/>
    </row>
    <row r="97" spans="4:11" x14ac:dyDescent="0.25">
      <c r="D97" s="150" t="s">
        <v>136</v>
      </c>
      <c r="G97" s="150"/>
      <c r="H97" s="150"/>
      <c r="I97" s="150"/>
      <c r="J97" s="150"/>
      <c r="K97" s="150"/>
    </row>
    <row r="98" spans="4:11" x14ac:dyDescent="0.25">
      <c r="D98" s="150" t="s">
        <v>137</v>
      </c>
      <c r="G98" s="151"/>
      <c r="H98" s="150"/>
      <c r="I98" s="150" t="s">
        <v>129</v>
      </c>
      <c r="J98" s="150">
        <v>1</v>
      </c>
      <c r="K98" s="150"/>
    </row>
    <row r="99" spans="4:11" x14ac:dyDescent="0.25">
      <c r="D99" s="150" t="s">
        <v>138</v>
      </c>
      <c r="G99" s="151"/>
      <c r="H99" s="150"/>
      <c r="I99" s="150" t="s">
        <v>130</v>
      </c>
      <c r="J99" s="150">
        <v>2</v>
      </c>
      <c r="K99" s="150"/>
    </row>
    <row r="100" spans="4:11" x14ac:dyDescent="0.25">
      <c r="D100" s="150" t="s">
        <v>139</v>
      </c>
      <c r="G100" s="151"/>
      <c r="H100" s="150"/>
      <c r="I100" s="150"/>
      <c r="J100" s="150"/>
      <c r="K100" s="150"/>
    </row>
    <row r="101" spans="4:11" x14ac:dyDescent="0.25">
      <c r="D101" s="150" t="s">
        <v>140</v>
      </c>
      <c r="G101" s="151"/>
      <c r="H101" s="150"/>
      <c r="I101" s="150"/>
      <c r="J101" s="150"/>
      <c r="K101" s="150"/>
    </row>
    <row r="102" spans="4:11" x14ac:dyDescent="0.25">
      <c r="D102" s="150" t="s">
        <v>141</v>
      </c>
      <c r="G102" s="151"/>
      <c r="H102" s="150"/>
      <c r="I102" s="150"/>
      <c r="J102" s="150"/>
      <c r="K102" s="150"/>
    </row>
    <row r="103" spans="4:11" x14ac:dyDescent="0.25">
      <c r="D103" s="150" t="s">
        <v>142</v>
      </c>
      <c r="G103" s="151"/>
      <c r="H103" s="150"/>
      <c r="I103" s="150"/>
      <c r="J103" s="150"/>
      <c r="K103" s="150"/>
    </row>
    <row r="104" spans="4:11" x14ac:dyDescent="0.25">
      <c r="G104" s="151"/>
      <c r="H104" s="150"/>
      <c r="I104" s="150"/>
      <c r="J104" s="150"/>
      <c r="K104" s="150"/>
    </row>
    <row r="105" spans="4:11" x14ac:dyDescent="0.25">
      <c r="G105" s="151"/>
      <c r="H105" s="150"/>
      <c r="I105" s="150"/>
      <c r="J105" s="150"/>
      <c r="K105" s="150"/>
    </row>
    <row r="106" spans="4:11" x14ac:dyDescent="0.25">
      <c r="G106" s="151"/>
      <c r="H106" s="150"/>
      <c r="I106" s="150"/>
      <c r="J106" s="150"/>
      <c r="K106" s="150"/>
    </row>
    <row r="107" spans="4:11" x14ac:dyDescent="0.25">
      <c r="G107" s="151"/>
      <c r="H107" s="150"/>
      <c r="I107" s="150"/>
      <c r="J107" s="150"/>
      <c r="K107" s="150"/>
    </row>
    <row r="108" spans="4:11" x14ac:dyDescent="0.25">
      <c r="G108" s="151"/>
      <c r="H108" s="150"/>
      <c r="I108" s="150"/>
      <c r="J108" s="150"/>
      <c r="K108" s="150"/>
    </row>
    <row r="109" spans="4:11" x14ac:dyDescent="0.25">
      <c r="G109" s="151"/>
      <c r="H109" s="150"/>
      <c r="I109" s="150"/>
      <c r="J109" s="150"/>
      <c r="K109" s="150"/>
    </row>
    <row r="110" spans="4:11" x14ac:dyDescent="0.25">
      <c r="G110" s="151"/>
      <c r="H110" s="150"/>
      <c r="I110" s="150"/>
      <c r="J110" s="150"/>
      <c r="K110" s="150"/>
    </row>
    <row r="111" spans="4:11" x14ac:dyDescent="0.25">
      <c r="G111" s="151"/>
      <c r="H111" s="150"/>
      <c r="I111" s="150"/>
      <c r="J111" s="150"/>
      <c r="K111" s="150"/>
    </row>
    <row r="112" spans="4:11" x14ac:dyDescent="0.25">
      <c r="G112" s="151"/>
      <c r="H112" s="150"/>
      <c r="I112" s="150"/>
      <c r="J112" s="150"/>
      <c r="K112" s="150"/>
    </row>
    <row r="113" spans="7:11" x14ac:dyDescent="0.25">
      <c r="G113" s="151"/>
      <c r="H113" s="150"/>
      <c r="I113" s="150"/>
      <c r="J113" s="150"/>
      <c r="K113" s="150"/>
    </row>
    <row r="114" spans="7:11" x14ac:dyDescent="0.25">
      <c r="G114" s="151"/>
      <c r="H114" s="150"/>
      <c r="I114" s="150"/>
      <c r="J114" s="150"/>
      <c r="K114" s="150"/>
    </row>
    <row r="115" spans="7:11" x14ac:dyDescent="0.25">
      <c r="G115" s="151"/>
      <c r="H115" s="150"/>
      <c r="I115" s="150"/>
      <c r="J115" s="150"/>
      <c r="K115" s="150"/>
    </row>
    <row r="116" spans="7:11" x14ac:dyDescent="0.25">
      <c r="G116" s="151"/>
      <c r="H116" s="150"/>
      <c r="I116" s="150"/>
      <c r="J116" s="150"/>
      <c r="K116" s="150"/>
    </row>
    <row r="117" spans="7:11" x14ac:dyDescent="0.25">
      <c r="G117" s="151"/>
      <c r="H117" s="150"/>
      <c r="I117" s="150"/>
      <c r="J117" s="150"/>
      <c r="K117" s="150"/>
    </row>
    <row r="118" spans="7:11" x14ac:dyDescent="0.25">
      <c r="G118" s="151"/>
      <c r="H118" s="150"/>
      <c r="I118" s="150"/>
      <c r="J118" s="150"/>
      <c r="K118" s="150"/>
    </row>
    <row r="119" spans="7:11" x14ac:dyDescent="0.25">
      <c r="G119" s="151"/>
      <c r="H119" s="150"/>
      <c r="I119" s="150"/>
      <c r="J119" s="150"/>
      <c r="K119" s="150"/>
    </row>
    <row r="120" spans="7:11" x14ac:dyDescent="0.25">
      <c r="G120" s="151"/>
      <c r="H120" s="150"/>
      <c r="I120" s="150"/>
      <c r="J120" s="150"/>
      <c r="K120" s="150"/>
    </row>
    <row r="121" spans="7:11" x14ac:dyDescent="0.25">
      <c r="G121" s="151"/>
      <c r="H121" s="150"/>
      <c r="I121" s="150"/>
      <c r="J121" s="150"/>
      <c r="K121" s="150"/>
    </row>
    <row r="122" spans="7:11" x14ac:dyDescent="0.25">
      <c r="G122" s="151"/>
      <c r="H122" s="150"/>
      <c r="I122" s="150"/>
      <c r="J122" s="150"/>
      <c r="K122" s="150"/>
    </row>
    <row r="123" spans="7:11" x14ac:dyDescent="0.25">
      <c r="G123" s="151"/>
      <c r="H123" s="150"/>
      <c r="I123" s="150"/>
      <c r="J123" s="150"/>
      <c r="K123" s="150"/>
    </row>
    <row r="124" spans="7:11" x14ac:dyDescent="0.25">
      <c r="G124" s="151"/>
      <c r="H124" s="150"/>
      <c r="I124" s="150"/>
      <c r="J124" s="150"/>
      <c r="K124" s="150"/>
    </row>
    <row r="125" spans="7:11" x14ac:dyDescent="0.25">
      <c r="G125" s="151"/>
      <c r="H125" s="150"/>
      <c r="I125" s="150"/>
      <c r="J125" s="150"/>
      <c r="K125" s="150"/>
    </row>
    <row r="126" spans="7:11" x14ac:dyDescent="0.25">
      <c r="G126" s="151"/>
      <c r="H126" s="150"/>
      <c r="I126" s="150"/>
      <c r="J126" s="150"/>
      <c r="K126" s="150"/>
    </row>
    <row r="127" spans="7:11" x14ac:dyDescent="0.25">
      <c r="G127" s="151"/>
      <c r="H127" s="150"/>
      <c r="I127" s="150"/>
      <c r="J127" s="150"/>
      <c r="K127" s="150"/>
    </row>
    <row r="128" spans="7:11" x14ac:dyDescent="0.25">
      <c r="G128" s="151"/>
      <c r="H128" s="150"/>
      <c r="I128" s="150"/>
      <c r="J128" s="150"/>
      <c r="K128" s="150"/>
    </row>
    <row r="129" spans="7:11" x14ac:dyDescent="0.25">
      <c r="G129" s="151"/>
      <c r="H129" s="150"/>
      <c r="I129" s="150"/>
      <c r="J129" s="150"/>
      <c r="K129" s="150"/>
    </row>
    <row r="130" spans="7:11" x14ac:dyDescent="0.25">
      <c r="G130" s="151"/>
      <c r="H130" s="150"/>
      <c r="I130" s="150"/>
      <c r="J130" s="150"/>
      <c r="K130" s="150"/>
    </row>
    <row r="131" spans="7:11" x14ac:dyDescent="0.25">
      <c r="G131" s="151"/>
      <c r="H131" s="150"/>
      <c r="I131" s="150"/>
      <c r="J131" s="150"/>
      <c r="K131" s="150"/>
    </row>
    <row r="132" spans="7:11" x14ac:dyDescent="0.25">
      <c r="G132" s="151"/>
      <c r="H132" s="150"/>
      <c r="I132" s="150"/>
      <c r="J132" s="150"/>
      <c r="K132" s="150"/>
    </row>
    <row r="133" spans="7:11" x14ac:dyDescent="0.25">
      <c r="G133" s="151"/>
      <c r="H133" s="150"/>
      <c r="I133" s="150"/>
      <c r="J133" s="150"/>
      <c r="K133" s="150"/>
    </row>
    <row r="134" spans="7:11" x14ac:dyDescent="0.25">
      <c r="G134" s="151"/>
      <c r="H134" s="150"/>
      <c r="I134" s="150"/>
      <c r="J134" s="150"/>
      <c r="K134" s="150"/>
    </row>
    <row r="135" spans="7:11" x14ac:dyDescent="0.25">
      <c r="G135" s="151"/>
      <c r="H135" s="150"/>
      <c r="I135" s="150"/>
      <c r="J135" s="150"/>
      <c r="K135" s="150"/>
    </row>
    <row r="136" spans="7:11" x14ac:dyDescent="0.25">
      <c r="G136" s="151"/>
      <c r="H136" s="150"/>
      <c r="I136" s="150"/>
      <c r="J136" s="150"/>
      <c r="K136" s="150"/>
    </row>
    <row r="137" spans="7:11" x14ac:dyDescent="0.25">
      <c r="G137" s="151"/>
      <c r="H137" s="150"/>
      <c r="I137" s="150"/>
      <c r="J137" s="150"/>
      <c r="K137" s="150"/>
    </row>
    <row r="138" spans="7:11" x14ac:dyDescent="0.25">
      <c r="G138" s="151"/>
      <c r="H138" s="150"/>
      <c r="I138" s="150"/>
      <c r="J138" s="150"/>
      <c r="K138" s="150"/>
    </row>
    <row r="139" spans="7:11" x14ac:dyDescent="0.25">
      <c r="G139" s="151"/>
      <c r="H139" s="150"/>
      <c r="I139" s="150"/>
      <c r="J139" s="150"/>
      <c r="K139" s="150"/>
    </row>
    <row r="140" spans="7:11" x14ac:dyDescent="0.25">
      <c r="G140" s="151"/>
      <c r="H140" s="150"/>
      <c r="I140" s="150"/>
      <c r="J140" s="150"/>
      <c r="K140" s="150"/>
    </row>
    <row r="141" spans="7:11" x14ac:dyDescent="0.25">
      <c r="G141" s="151"/>
      <c r="H141" s="150"/>
      <c r="I141" s="150"/>
      <c r="J141" s="150"/>
      <c r="K141" s="150"/>
    </row>
    <row r="142" spans="7:11" x14ac:dyDescent="0.25">
      <c r="G142" s="151"/>
      <c r="H142" s="150"/>
      <c r="I142" s="150"/>
      <c r="J142" s="150"/>
      <c r="K142" s="150"/>
    </row>
    <row r="143" spans="7:11" x14ac:dyDescent="0.25">
      <c r="G143" s="151"/>
      <c r="H143" s="150"/>
      <c r="I143" s="150"/>
      <c r="J143" s="150"/>
      <c r="K143" s="150"/>
    </row>
    <row r="144" spans="7:11" x14ac:dyDescent="0.25">
      <c r="G144" s="151"/>
      <c r="H144" s="150"/>
      <c r="I144" s="150"/>
      <c r="J144" s="150"/>
      <c r="K144" s="150"/>
    </row>
    <row r="145" spans="7:11" x14ac:dyDescent="0.25">
      <c r="G145" s="151"/>
      <c r="H145" s="150"/>
      <c r="I145" s="150"/>
      <c r="J145" s="150"/>
      <c r="K145" s="150"/>
    </row>
    <row r="146" spans="7:11" x14ac:dyDescent="0.25">
      <c r="G146" s="151"/>
      <c r="H146" s="150"/>
      <c r="I146" s="150"/>
      <c r="J146" s="150"/>
      <c r="K146" s="150"/>
    </row>
    <row r="147" spans="7:11" x14ac:dyDescent="0.25">
      <c r="G147" s="151"/>
      <c r="H147" s="150"/>
      <c r="I147" s="150"/>
      <c r="J147" s="150"/>
      <c r="K147" s="150"/>
    </row>
    <row r="148" spans="7:11" x14ac:dyDescent="0.25">
      <c r="G148" s="151"/>
      <c r="H148" s="150"/>
      <c r="I148" s="150"/>
      <c r="J148" s="150"/>
      <c r="K148" s="150"/>
    </row>
    <row r="149" spans="7:11" x14ac:dyDescent="0.25">
      <c r="G149" s="151"/>
      <c r="H149" s="150"/>
      <c r="I149" s="150"/>
      <c r="J149" s="150"/>
      <c r="K149" s="150"/>
    </row>
    <row r="150" spans="7:11" x14ac:dyDescent="0.25">
      <c r="G150" s="151"/>
      <c r="H150" s="150"/>
      <c r="I150" s="150"/>
      <c r="J150" s="150"/>
      <c r="K150" s="150"/>
    </row>
    <row r="151" spans="7:11" x14ac:dyDescent="0.25">
      <c r="G151" s="151"/>
      <c r="H151" s="150"/>
      <c r="I151" s="150"/>
      <c r="J151" s="150"/>
      <c r="K151" s="150"/>
    </row>
    <row r="152" spans="7:11" x14ac:dyDescent="0.25">
      <c r="G152" s="151"/>
      <c r="H152" s="150"/>
      <c r="I152" s="150"/>
      <c r="J152" s="150"/>
      <c r="K152" s="150"/>
    </row>
    <row r="153" spans="7:11" x14ac:dyDescent="0.25">
      <c r="G153" s="151"/>
      <c r="H153" s="150"/>
      <c r="I153" s="150"/>
      <c r="J153" s="150"/>
      <c r="K153" s="150"/>
    </row>
    <row r="154" spans="7:11" x14ac:dyDescent="0.25">
      <c r="G154" s="151"/>
      <c r="H154" s="150"/>
      <c r="I154" s="150"/>
      <c r="J154" s="150"/>
      <c r="K154" s="150"/>
    </row>
    <row r="155" spans="7:11" x14ac:dyDescent="0.25">
      <c r="G155" s="151"/>
      <c r="H155" s="150"/>
      <c r="I155" s="150"/>
      <c r="J155" s="150"/>
      <c r="K155" s="150"/>
    </row>
    <row r="156" spans="7:11" x14ac:dyDescent="0.25">
      <c r="G156" s="151"/>
      <c r="H156" s="150"/>
      <c r="I156" s="150"/>
      <c r="J156" s="150"/>
      <c r="K156" s="150"/>
    </row>
    <row r="157" spans="7:11" x14ac:dyDescent="0.25">
      <c r="G157" s="151"/>
      <c r="H157" s="150"/>
      <c r="I157" s="150"/>
      <c r="J157" s="150"/>
      <c r="K157" s="150"/>
    </row>
    <row r="158" spans="7:11" x14ac:dyDescent="0.25">
      <c r="G158" s="151"/>
      <c r="H158" s="150"/>
      <c r="I158" s="150"/>
      <c r="J158" s="150"/>
      <c r="K158" s="150"/>
    </row>
    <row r="159" spans="7:11" x14ac:dyDescent="0.25">
      <c r="G159" s="151"/>
      <c r="H159" s="150"/>
      <c r="I159" s="150"/>
      <c r="J159" s="150"/>
      <c r="K159" s="150"/>
    </row>
    <row r="160" spans="7:11" x14ac:dyDescent="0.25">
      <c r="G160" s="151"/>
      <c r="H160" s="150"/>
      <c r="I160" s="150"/>
      <c r="J160" s="150"/>
      <c r="K160" s="150"/>
    </row>
    <row r="161" spans="7:11" x14ac:dyDescent="0.25">
      <c r="G161" s="151"/>
      <c r="H161" s="150"/>
      <c r="I161" s="150"/>
      <c r="J161" s="150"/>
      <c r="K161" s="150"/>
    </row>
    <row r="162" spans="7:11" x14ac:dyDescent="0.25">
      <c r="G162" s="151"/>
      <c r="H162" s="150"/>
      <c r="I162" s="150"/>
      <c r="J162" s="150"/>
      <c r="K162" s="150"/>
    </row>
    <row r="163" spans="7:11" x14ac:dyDescent="0.25">
      <c r="G163" s="151"/>
      <c r="H163" s="150"/>
      <c r="I163" s="150"/>
      <c r="J163" s="150"/>
      <c r="K163" s="150"/>
    </row>
    <row r="164" spans="7:11" x14ac:dyDescent="0.25">
      <c r="G164" s="151"/>
      <c r="H164" s="150"/>
      <c r="I164" s="150"/>
      <c r="J164" s="150"/>
      <c r="K164" s="150"/>
    </row>
    <row r="165" spans="7:11" x14ac:dyDescent="0.25">
      <c r="G165" s="151"/>
      <c r="H165" s="150"/>
      <c r="I165" s="150"/>
      <c r="J165" s="150"/>
      <c r="K165" s="150"/>
    </row>
    <row r="166" spans="7:11" x14ac:dyDescent="0.25">
      <c r="G166" s="151"/>
      <c r="H166" s="150"/>
      <c r="I166" s="150"/>
      <c r="J166" s="150"/>
      <c r="K166" s="150"/>
    </row>
    <row r="167" spans="7:11" x14ac:dyDescent="0.25">
      <c r="G167" s="151"/>
      <c r="H167" s="150"/>
      <c r="I167" s="150"/>
      <c r="J167" s="150"/>
      <c r="K167" s="150"/>
    </row>
    <row r="168" spans="7:11" x14ac:dyDescent="0.25">
      <c r="G168" s="151"/>
      <c r="H168" s="150"/>
      <c r="I168" s="150"/>
      <c r="J168" s="150"/>
      <c r="K168" s="150"/>
    </row>
    <row r="169" spans="7:11" x14ac:dyDescent="0.25">
      <c r="G169" s="151"/>
      <c r="H169" s="150"/>
      <c r="I169" s="150"/>
      <c r="J169" s="150"/>
      <c r="K169" s="150"/>
    </row>
    <row r="170" spans="7:11" x14ac:dyDescent="0.25">
      <c r="G170" s="151"/>
      <c r="H170" s="150"/>
      <c r="I170" s="150"/>
      <c r="J170" s="150"/>
      <c r="K170" s="150"/>
    </row>
    <row r="171" spans="7:11" x14ac:dyDescent="0.25">
      <c r="G171" s="151"/>
      <c r="H171" s="150"/>
      <c r="I171" s="150"/>
      <c r="J171" s="150"/>
      <c r="K171" s="150"/>
    </row>
    <row r="172" spans="7:11" x14ac:dyDescent="0.25">
      <c r="G172" s="151"/>
      <c r="H172" s="150"/>
      <c r="I172" s="150"/>
      <c r="J172" s="150"/>
      <c r="K172" s="150"/>
    </row>
    <row r="173" spans="7:11" x14ac:dyDescent="0.25">
      <c r="G173" s="151"/>
      <c r="H173" s="150"/>
      <c r="I173" s="150"/>
      <c r="J173" s="150"/>
      <c r="K173" s="150"/>
    </row>
    <row r="174" spans="7:11" x14ac:dyDescent="0.25">
      <c r="G174" s="151"/>
      <c r="H174" s="150"/>
      <c r="I174" s="150"/>
      <c r="J174" s="150"/>
      <c r="K174" s="150"/>
    </row>
    <row r="175" spans="7:11" x14ac:dyDescent="0.25">
      <c r="G175" s="151"/>
      <c r="H175" s="150"/>
      <c r="I175" s="150"/>
      <c r="J175" s="150"/>
      <c r="K175" s="150"/>
    </row>
    <row r="176" spans="7:11" x14ac:dyDescent="0.25">
      <c r="G176" s="151"/>
      <c r="H176" s="150"/>
      <c r="I176" s="150"/>
      <c r="J176" s="150"/>
      <c r="K176" s="150"/>
    </row>
    <row r="177" spans="7:11" x14ac:dyDescent="0.25">
      <c r="G177" s="151"/>
      <c r="H177" s="150"/>
      <c r="I177" s="150"/>
      <c r="J177" s="150"/>
      <c r="K177" s="150"/>
    </row>
    <row r="178" spans="7:11" x14ac:dyDescent="0.25">
      <c r="G178" s="151"/>
      <c r="H178" s="150"/>
      <c r="I178" s="150"/>
      <c r="J178" s="150"/>
      <c r="K178" s="150"/>
    </row>
    <row r="179" spans="7:11" x14ac:dyDescent="0.25">
      <c r="G179" s="151"/>
      <c r="H179" s="150"/>
      <c r="I179" s="150"/>
      <c r="J179" s="150"/>
      <c r="K179" s="150"/>
    </row>
    <row r="180" spans="7:11" x14ac:dyDescent="0.25">
      <c r="G180" s="151"/>
      <c r="H180" s="150"/>
      <c r="I180" s="150"/>
      <c r="J180" s="150"/>
      <c r="K180" s="150"/>
    </row>
    <row r="181" spans="7:11" x14ac:dyDescent="0.25">
      <c r="G181" s="151"/>
      <c r="H181" s="150"/>
      <c r="I181" s="150"/>
      <c r="J181" s="150"/>
      <c r="K181" s="150"/>
    </row>
    <row r="182" spans="7:11" x14ac:dyDescent="0.25">
      <c r="G182" s="151"/>
      <c r="H182" s="150"/>
      <c r="I182" s="150"/>
      <c r="J182" s="150"/>
      <c r="K182" s="150"/>
    </row>
    <row r="183" spans="7:11" x14ac:dyDescent="0.25">
      <c r="G183" s="151"/>
      <c r="H183" s="150"/>
      <c r="I183" s="150"/>
      <c r="J183" s="150"/>
      <c r="K183" s="150"/>
    </row>
    <row r="184" spans="7:11" x14ac:dyDescent="0.25">
      <c r="G184" s="151"/>
      <c r="H184" s="150"/>
      <c r="I184" s="150"/>
      <c r="J184" s="150"/>
      <c r="K184" s="150"/>
    </row>
    <row r="185" spans="7:11" x14ac:dyDescent="0.25">
      <c r="G185" s="151"/>
      <c r="H185" s="150"/>
      <c r="I185" s="150"/>
      <c r="J185" s="150"/>
      <c r="K185" s="150"/>
    </row>
    <row r="186" spans="7:11" x14ac:dyDescent="0.25">
      <c r="G186" s="151"/>
      <c r="H186" s="150"/>
      <c r="I186" s="150"/>
      <c r="J186" s="150"/>
      <c r="K186" s="150"/>
    </row>
    <row r="187" spans="7:11" x14ac:dyDescent="0.25">
      <c r="G187" s="151"/>
      <c r="H187" s="150"/>
      <c r="I187" s="150"/>
      <c r="J187" s="150"/>
      <c r="K187" s="150"/>
    </row>
    <row r="188" spans="7:11" x14ac:dyDescent="0.25">
      <c r="G188" s="151"/>
      <c r="H188" s="150"/>
      <c r="I188" s="150"/>
      <c r="J188" s="150"/>
      <c r="K188" s="150"/>
    </row>
    <row r="189" spans="7:11" x14ac:dyDescent="0.25">
      <c r="G189" s="151"/>
      <c r="H189" s="150"/>
      <c r="I189" s="150"/>
      <c r="J189" s="150"/>
      <c r="K189" s="150"/>
    </row>
    <row r="190" spans="7:11" x14ac:dyDescent="0.25">
      <c r="G190" s="152"/>
      <c r="H190" s="150"/>
      <c r="I190" s="150"/>
      <c r="J190" s="150"/>
      <c r="K190" s="150"/>
    </row>
    <row r="191" spans="7:11" x14ac:dyDescent="0.25">
      <c r="G191" s="152"/>
      <c r="H191" s="150"/>
      <c r="I191" s="150"/>
      <c r="J191" s="150"/>
      <c r="K191" s="150"/>
    </row>
    <row r="192" spans="7:11" x14ac:dyDescent="0.25">
      <c r="G192" s="152"/>
      <c r="H192" s="150"/>
      <c r="I192" s="150"/>
      <c r="J192" s="150"/>
      <c r="K192" s="150"/>
    </row>
    <row r="193" spans="7:11" x14ac:dyDescent="0.25">
      <c r="G193" s="152"/>
      <c r="H193" s="150"/>
      <c r="I193" s="150"/>
      <c r="J193" s="150"/>
      <c r="K193" s="150"/>
    </row>
    <row r="194" spans="7:11" x14ac:dyDescent="0.25">
      <c r="G194" s="152"/>
      <c r="H194" s="150"/>
      <c r="I194" s="150"/>
      <c r="J194" s="150"/>
      <c r="K194" s="150"/>
    </row>
    <row r="195" spans="7:11" x14ac:dyDescent="0.25">
      <c r="G195" s="152"/>
      <c r="H195" s="150"/>
      <c r="I195" s="150"/>
      <c r="J195" s="150"/>
      <c r="K195" s="150"/>
    </row>
    <row r="196" spans="7:11" x14ac:dyDescent="0.25">
      <c r="G196" s="152"/>
      <c r="H196" s="150"/>
      <c r="I196" s="150"/>
      <c r="J196" s="150"/>
      <c r="K196" s="150"/>
    </row>
    <row r="197" spans="7:11" x14ac:dyDescent="0.25">
      <c r="G197" s="152"/>
      <c r="H197" s="150"/>
      <c r="I197" s="150"/>
      <c r="J197" s="150"/>
      <c r="K197" s="150"/>
    </row>
    <row r="198" spans="7:11" x14ac:dyDescent="0.25">
      <c r="G198" s="152"/>
      <c r="H198" s="150"/>
      <c r="I198" s="150"/>
      <c r="J198" s="150"/>
      <c r="K198" s="150"/>
    </row>
    <row r="199" spans="7:11" x14ac:dyDescent="0.25">
      <c r="G199" s="152"/>
      <c r="H199" s="150"/>
      <c r="I199" s="150"/>
      <c r="J199" s="150"/>
      <c r="K199" s="150"/>
    </row>
    <row r="200" spans="7:11" x14ac:dyDescent="0.25">
      <c r="G200" s="152"/>
      <c r="H200" s="150"/>
      <c r="I200" s="150"/>
      <c r="J200" s="150"/>
      <c r="K200" s="150"/>
    </row>
    <row r="201" spans="7:11" x14ac:dyDescent="0.25">
      <c r="G201" s="152"/>
      <c r="H201" s="150"/>
      <c r="I201" s="150"/>
      <c r="J201" s="150"/>
      <c r="K201" s="150"/>
    </row>
    <row r="202" spans="7:11" x14ac:dyDescent="0.25">
      <c r="G202" s="152"/>
      <c r="H202" s="150"/>
      <c r="I202" s="150"/>
      <c r="J202" s="150"/>
      <c r="K202" s="150"/>
    </row>
    <row r="203" spans="7:11" x14ac:dyDescent="0.25">
      <c r="G203" s="152"/>
      <c r="H203" s="150"/>
      <c r="I203" s="150"/>
      <c r="J203" s="150"/>
      <c r="K203" s="150"/>
    </row>
    <row r="204" spans="7:11" x14ac:dyDescent="0.25">
      <c r="G204" s="152"/>
      <c r="H204" s="150"/>
      <c r="I204" s="150"/>
      <c r="J204" s="150"/>
      <c r="K204" s="150"/>
    </row>
    <row r="205" spans="7:11" x14ac:dyDescent="0.25">
      <c r="G205" s="152"/>
      <c r="H205" s="150"/>
      <c r="I205" s="150"/>
      <c r="J205" s="150"/>
      <c r="K205" s="150"/>
    </row>
    <row r="206" spans="7:11" x14ac:dyDescent="0.25">
      <c r="G206" s="152"/>
      <c r="H206" s="150"/>
      <c r="I206" s="150"/>
      <c r="J206" s="150"/>
      <c r="K206" s="150"/>
    </row>
    <row r="207" spans="7:11" x14ac:dyDescent="0.25">
      <c r="G207" s="152"/>
      <c r="H207" s="150"/>
      <c r="I207" s="150"/>
      <c r="J207" s="150"/>
      <c r="K207" s="150"/>
    </row>
    <row r="208" spans="7:11" x14ac:dyDescent="0.25">
      <c r="G208" s="152"/>
      <c r="H208" s="150"/>
      <c r="I208" s="150"/>
      <c r="J208" s="150"/>
      <c r="K208" s="150"/>
    </row>
    <row r="209" spans="7:11" x14ac:dyDescent="0.25">
      <c r="G209" s="152"/>
      <c r="H209" s="150"/>
      <c r="I209" s="150"/>
      <c r="J209" s="150"/>
      <c r="K209" s="150"/>
    </row>
    <row r="210" spans="7:11" x14ac:dyDescent="0.25">
      <c r="G210" s="152"/>
      <c r="H210" s="150"/>
      <c r="I210" s="150"/>
      <c r="J210" s="150"/>
      <c r="K210" s="150"/>
    </row>
    <row r="211" spans="7:11" x14ac:dyDescent="0.25">
      <c r="G211" s="152"/>
      <c r="H211" s="150"/>
      <c r="I211" s="150"/>
      <c r="J211" s="150"/>
      <c r="K211" s="150"/>
    </row>
  </sheetData>
  <sheetProtection algorithmName="SHA-512" hashValue="PQgCGK7hRsEx2HxacwS41yQgXwNHcK6VzEUUCZq35LHR6/RvQz8TevcyoI2DGITkrKCwPsFT78xtEh8GZJAjBg==" saltValue="s9mcLfIy8BQxqXz2lDMCiw==" spinCount="100000" sheet="1" selectLockedCells="1"/>
  <mergeCells count="70">
    <mergeCell ref="A1:D1"/>
    <mergeCell ref="S42:V42"/>
    <mergeCell ref="J43:R43"/>
    <mergeCell ref="S43:V43"/>
    <mergeCell ref="A45:V45"/>
    <mergeCell ref="E20:F20"/>
    <mergeCell ref="A42:D42"/>
    <mergeCell ref="E43:G43"/>
    <mergeCell ref="E42:G42"/>
    <mergeCell ref="N47:N49"/>
    <mergeCell ref="L51:V51"/>
    <mergeCell ref="I1:J1"/>
    <mergeCell ref="I2:J2"/>
    <mergeCell ref="K1:R1"/>
    <mergeCell ref="K2:R2"/>
    <mergeCell ref="N38:V38"/>
    <mergeCell ref="H43:I43"/>
    <mergeCell ref="H42:I42"/>
    <mergeCell ref="J42:R42"/>
    <mergeCell ref="B47:G49"/>
    <mergeCell ref="H47:K49"/>
    <mergeCell ref="A4:V4"/>
    <mergeCell ref="S1:V1"/>
    <mergeCell ref="S2:V2"/>
    <mergeCell ref="E2:G2"/>
    <mergeCell ref="A2:D2"/>
    <mergeCell ref="E1:G1"/>
    <mergeCell ref="N6:N8"/>
    <mergeCell ref="B6:G8"/>
    <mergeCell ref="H6:K8"/>
    <mergeCell ref="G20:L20"/>
    <mergeCell ref="N40:U40"/>
    <mergeCell ref="N10:V10"/>
    <mergeCell ref="A43:D43"/>
    <mergeCell ref="B40:L40"/>
    <mergeCell ref="C88:J88"/>
    <mergeCell ref="C87:J87"/>
    <mergeCell ref="I80:K80"/>
    <mergeCell ref="D80:H80"/>
    <mergeCell ref="A78:V78"/>
    <mergeCell ref="L88:M88"/>
    <mergeCell ref="N88:T88"/>
    <mergeCell ref="L80:O80"/>
    <mergeCell ref="P80:T80"/>
    <mergeCell ref="N87:T87"/>
    <mergeCell ref="P81:T81"/>
    <mergeCell ref="L87:M87"/>
    <mergeCell ref="N69:T70"/>
    <mergeCell ref="C69:J70"/>
    <mergeCell ref="C73:J73"/>
    <mergeCell ref="B51:J51"/>
    <mergeCell ref="C74:J75"/>
    <mergeCell ref="N74:T75"/>
    <mergeCell ref="N73:T73"/>
    <mergeCell ref="N53:T53"/>
    <mergeCell ref="C54:J54"/>
    <mergeCell ref="N59:T59"/>
    <mergeCell ref="C68:J68"/>
    <mergeCell ref="C63:J63"/>
    <mergeCell ref="N63:T63"/>
    <mergeCell ref="N64:T64"/>
    <mergeCell ref="C64:J64"/>
    <mergeCell ref="N68:T68"/>
    <mergeCell ref="C59:J59"/>
    <mergeCell ref="C53:J53"/>
    <mergeCell ref="N58:T58"/>
    <mergeCell ref="B66:J66"/>
    <mergeCell ref="L66:V66"/>
    <mergeCell ref="C58:J58"/>
    <mergeCell ref="N54:T54"/>
  </mergeCells>
  <phoneticPr fontId="1" type="noConversion"/>
  <conditionalFormatting sqref="S14:S30 U14:U30">
    <cfRule type="expression" dxfId="10" priority="6" stopIfTrue="1">
      <formula>AND(S14=0,U14=0)</formula>
    </cfRule>
  </conditionalFormatting>
  <conditionalFormatting sqref="N68:T70 C74:J75 U74:U75 C54:J54 N54:T54 N59:T59 C59 N64:T64 C69:J70 C64 H47:K49 N73:T75">
    <cfRule type="cellIs" dxfId="9" priority="7" stopIfTrue="1" operator="equal">
      <formula>0</formula>
    </cfRule>
  </conditionalFormatting>
  <conditionalFormatting sqref="F12:F13 F15 F17 F19 F21 F23 F25 F27 F31 F33 F35">
    <cfRule type="cellIs" dxfId="8" priority="3" stopIfTrue="1" operator="equal">
      <formula>1</formula>
    </cfRule>
  </conditionalFormatting>
  <conditionalFormatting sqref="F16">
    <cfRule type="cellIs" dxfId="7" priority="4" stopIfTrue="1" operator="equal">
      <formula>1</formula>
    </cfRule>
  </conditionalFormatting>
  <conditionalFormatting sqref="F14">
    <cfRule type="cellIs" dxfId="6" priority="5" stopIfTrue="1" operator="equal">
      <formula>1</formula>
    </cfRule>
  </conditionalFormatting>
  <conditionalFormatting sqref="C87:J88 N87:T88">
    <cfRule type="cellIs" dxfId="5" priority="8" stopIfTrue="1" operator="equal">
      <formula>0</formula>
    </cfRule>
    <cfRule type="expression" dxfId="4" priority="9" stopIfTrue="1">
      <formula>AND(ISBLANK($C$80),ISBLANK($C$82),ISBLANK($C$84))</formula>
    </cfRule>
  </conditionalFormatting>
  <conditionalFormatting sqref="P81:T81">
    <cfRule type="expression" dxfId="3" priority="10" stopIfTrue="1">
      <formula>ISBLANK($H$6)</formula>
    </cfRule>
  </conditionalFormatting>
  <conditionalFormatting sqref="F29">
    <cfRule type="cellIs" dxfId="2" priority="2" stopIfTrue="1" operator="equal">
      <formula>1</formula>
    </cfRule>
  </conditionalFormatting>
  <conditionalFormatting sqref="H6:K8">
    <cfRule type="expression" dxfId="1" priority="1">
      <formula>LEN(H6)=0</formula>
    </cfRule>
  </conditionalFormatting>
  <dataValidations count="8">
    <dataValidation allowBlank="1" showInputMessage="1" promptTitle="OE EIU" prompt="Bitte geben Sie die OE ein." sqref="E2:G2" xr:uid="{00000000-0002-0000-0000-000000000000}"/>
    <dataValidation type="date" operator="greaterThan" allowBlank="1" showInputMessage="1" showErrorMessage="1" promptTitle="Datum" prompt="Angabe im_x000a_Datumsformat_x000a_TT.MM.JJJJ" sqref="H6:K8" xr:uid="{00000000-0002-0000-0000-000001000000}">
      <formula1>42370</formula1>
    </dataValidation>
    <dataValidation type="list" allowBlank="1" showErrorMessage="1" sqref="P8" xr:uid="{00000000-0002-0000-0000-000002000000}">
      <formula1>$J$97:$J$99</formula1>
    </dataValidation>
    <dataValidation type="list" allowBlank="1" showErrorMessage="1" sqref="P6" xr:uid="{00000000-0002-0000-0000-000003000000}">
      <formula1>$I$97:$I$99</formula1>
    </dataValidation>
    <dataValidation type="list" allowBlank="1" showErrorMessage="1" error="Bitte Auswahlliste nutzen!" sqref="C80 C82 C84" xr:uid="{00000000-0002-0000-0000-000004000000}">
      <formula1>"X"</formula1>
    </dataValidation>
    <dataValidation type="list" showInputMessage="1" showErrorMessage="1" promptTitle="Region" prompt="Bitte geben Sie die Region ein." sqref="H2" xr:uid="{00000000-0002-0000-0000-000005000000}">
      <formula1>$D$95:$D$103</formula1>
    </dataValidation>
    <dataValidation allowBlank="1" showInputMessage="1" showErrorMessage="1" promptTitle="iTWO-Projektnummer" prompt="Bitte tragen Sie hier die _x000a_iTWO-Projektnummer (Schlüssel), das bedeutet nicht die SAP-Projektnummer, ein. _x000a_Siehe zur Erläuterung Tabellenblatt 1." sqref="I2:J2" xr:uid="{79A97E33-F278-43E0-8769-1B8174AE0C42}"/>
    <dataValidation allowBlank="1" showInputMessage="1" showErrorMessage="1" promptTitle="iTWO-Vertragsnummer" prompt="Bitte tragen Sie hier die Nummer der iTWO-Vergabeeinheit (Schlüssel) ein. _x000a_Siehe zur Erläuterung Tabellenblatt 1." sqref="S2:V2" xr:uid="{3518669A-C620-4FA4-A2CF-68D0B2AFAB7D}"/>
  </dataValidations>
  <printOptions horizontalCentered="1"/>
  <pageMargins left="0.59055118110236227" right="0.39370078740157483" top="0.98425196850393704" bottom="0.59055118110236227" header="0.39370078740157483" footer="0.39370078740157483"/>
  <pageSetup paperSize="9" scale="65" firstPageNumber="0" fitToHeight="2" orientation="portrait" horizontalDpi="300" verticalDpi="300" r:id="rId1"/>
  <headerFooter alignWithMargins="0">
    <oddHeader>&amp;L&amp;"DB Office,Fett"&amp;18
&amp;C&amp;"DB Office,Fett"&amp;18Quality Gate 3 Leistungsabschluss
Auftragnehmer Ingenieurleistungen&amp;R&amp;G</oddHeader>
    <oddFooter>&amp;L&amp;"DB Office,Standard"&amp;8&amp;A
Version 3.0
(Stand: 22.08.2019)&amp;C&amp;"DB Office,Standard"&amp;8Seite &amp;P von &amp;N&amp;R&amp;"DB Office,Standard"&amp;6Druck: &amp;D &amp;T
&amp;F</oddFooter>
  </headerFooter>
  <rowBreaks count="1" manualBreakCount="1">
    <brk id="41" max="2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P57"/>
  <sheetViews>
    <sheetView showGridLines="0" view="pageLayout" zoomScaleNormal="115" zoomScaleSheetLayoutView="140" workbookViewId="0">
      <selection activeCell="E32" sqref="E32"/>
    </sheetView>
  </sheetViews>
  <sheetFormatPr baseColWidth="10" defaultColWidth="11.44140625" defaultRowHeight="13.2" x14ac:dyDescent="0.25"/>
  <cols>
    <col min="1" max="1" width="5.33203125" style="80" customWidth="1"/>
    <col min="2" max="2" width="43.33203125" style="55" customWidth="1"/>
    <col min="3" max="3" width="21.5546875" style="55" customWidth="1"/>
    <col min="4" max="4" width="11.109375" style="55" customWidth="1"/>
    <col min="5" max="5" width="16.109375" style="55" customWidth="1"/>
    <col min="6" max="12" width="13.44140625" style="59" hidden="1" customWidth="1"/>
    <col min="13" max="13" width="25.6640625" style="55" customWidth="1"/>
    <col min="14" max="14" width="13.5546875" style="55" customWidth="1"/>
    <col min="15" max="15" width="16.6640625" style="55" customWidth="1"/>
    <col min="16" max="16" width="26.6640625" style="55" customWidth="1"/>
    <col min="17" max="16384" width="11.44140625" style="55"/>
  </cols>
  <sheetData>
    <row r="1" spans="1:16" s="53" customFormat="1" ht="13.8" x14ac:dyDescent="0.25">
      <c r="A1" s="230" t="str">
        <f>'QG I 3 - Deckblatt'!A1</f>
        <v>Auftragnehmer</v>
      </c>
      <c r="B1" s="203"/>
      <c r="C1" s="153" t="str">
        <f>'QG I 3 - Deckblatt'!E1</f>
        <v>OE EIU</v>
      </c>
      <c r="D1" s="241" t="str">
        <f>'QG I 3 - Deckblatt'!I1</f>
        <v>iTWO-Projektnr.</v>
      </c>
      <c r="E1" s="241"/>
      <c r="F1" s="243" t="s">
        <v>71</v>
      </c>
      <c r="G1" s="243"/>
      <c r="H1" s="243"/>
      <c r="I1" s="243"/>
      <c r="J1" s="243"/>
      <c r="K1" s="243"/>
      <c r="L1" s="243"/>
      <c r="M1" s="241" t="str">
        <f>'QG I 3 - Deckblatt'!K1</f>
        <v>Projektbezeichnung, ggf. Abschnitt</v>
      </c>
      <c r="N1" s="241"/>
      <c r="O1" s="241"/>
      <c r="P1" s="153" t="str">
        <f>'QG I 3 - Deckblatt'!S1</f>
        <v>iTWO-Vertragsnr.</v>
      </c>
    </row>
    <row r="2" spans="1:16" s="54" customFormat="1" ht="13.8" x14ac:dyDescent="0.25">
      <c r="A2" s="245">
        <f>'QG I 3 - Deckblatt'!A2</f>
        <v>0</v>
      </c>
      <c r="B2" s="246"/>
      <c r="C2" s="154">
        <f>'QG I 3 - Deckblatt'!E2</f>
        <v>0</v>
      </c>
      <c r="D2" s="247">
        <f>'QG I 3 - Deckblatt'!I2</f>
        <v>0</v>
      </c>
      <c r="E2" s="248"/>
      <c r="F2" s="244"/>
      <c r="G2" s="244"/>
      <c r="H2" s="244"/>
      <c r="I2" s="244"/>
      <c r="J2" s="244"/>
      <c r="K2" s="244"/>
      <c r="L2" s="244"/>
      <c r="M2" s="242">
        <f>'QG I 3 - Deckblatt'!K2</f>
        <v>0</v>
      </c>
      <c r="N2" s="242"/>
      <c r="O2" s="242"/>
      <c r="P2" s="155">
        <f>'QG I 3 - Deckblatt'!S2</f>
        <v>0</v>
      </c>
    </row>
    <row r="3" spans="1:16" x14ac:dyDescent="0.25">
      <c r="A3" s="55"/>
      <c r="F3" s="56"/>
      <c r="G3" s="56"/>
      <c r="H3" s="56"/>
      <c r="I3" s="56"/>
      <c r="J3" s="56"/>
      <c r="K3" s="56"/>
      <c r="L3" s="56"/>
    </row>
    <row r="4" spans="1:16" s="57" customFormat="1" ht="64.5" customHeight="1" x14ac:dyDescent="0.25">
      <c r="A4" s="81" t="s">
        <v>34</v>
      </c>
      <c r="B4" s="82" t="s">
        <v>35</v>
      </c>
      <c r="C4" s="83" t="s">
        <v>36</v>
      </c>
      <c r="D4" s="83" t="s">
        <v>72</v>
      </c>
      <c r="E4" s="82" t="s">
        <v>73</v>
      </c>
      <c r="F4" s="84" t="s">
        <v>80</v>
      </c>
      <c r="G4" s="84" t="s">
        <v>37</v>
      </c>
      <c r="H4" s="84" t="s">
        <v>79</v>
      </c>
      <c r="I4" s="84"/>
      <c r="J4" s="84"/>
      <c r="K4" s="84"/>
      <c r="L4" s="84"/>
      <c r="M4" s="83" t="s">
        <v>144</v>
      </c>
      <c r="N4" s="83" t="s">
        <v>60</v>
      </c>
      <c r="O4" s="85" t="s">
        <v>38</v>
      </c>
      <c r="P4" s="86" t="s">
        <v>39</v>
      </c>
    </row>
    <row r="5" spans="1:16" s="59" customFormat="1" hidden="1" x14ac:dyDescent="0.25">
      <c r="A5" s="87"/>
      <c r="B5" s="58"/>
      <c r="C5" s="58"/>
      <c r="D5" s="60" t="s">
        <v>119</v>
      </c>
      <c r="E5" s="58">
        <f>COUNTIFS(D14:D52,"P",E14:E52,"ja")</f>
        <v>0</v>
      </c>
      <c r="F5" s="60"/>
      <c r="G5" s="58"/>
      <c r="H5" s="58"/>
      <c r="I5" s="58"/>
      <c r="J5" s="58"/>
      <c r="K5" s="58"/>
      <c r="L5" s="58"/>
      <c r="M5" s="58"/>
      <c r="N5" s="58"/>
      <c r="O5" s="58"/>
      <c r="P5" s="88"/>
    </row>
    <row r="6" spans="1:16" s="59" customFormat="1" hidden="1" x14ac:dyDescent="0.25">
      <c r="A6" s="89"/>
      <c r="B6" s="60" t="s">
        <v>68</v>
      </c>
      <c r="C6" s="60"/>
      <c r="D6" s="60" t="s">
        <v>120</v>
      </c>
      <c r="E6" s="60">
        <f>COUNTIFS(D14:D52,"P",E14:E52,"nein")</f>
        <v>0</v>
      </c>
      <c r="F6" s="60"/>
      <c r="G6" s="60">
        <f>-SUM(G13,G16,G28,G30,G33,G35,G41,G49,G51)</f>
        <v>12</v>
      </c>
      <c r="H6" s="60"/>
      <c r="I6" s="60"/>
      <c r="J6" s="60"/>
      <c r="K6" s="60"/>
      <c r="L6" s="60"/>
      <c r="M6" s="60"/>
      <c r="N6" s="60"/>
      <c r="O6" s="60"/>
      <c r="P6" s="90"/>
    </row>
    <row r="7" spans="1:16" s="59" customFormat="1" hidden="1" x14ac:dyDescent="0.25">
      <c r="A7" s="89"/>
      <c r="B7" s="60" t="s">
        <v>69</v>
      </c>
      <c r="C7" s="60"/>
      <c r="D7" s="60" t="s">
        <v>121</v>
      </c>
      <c r="E7" s="60">
        <f>COUNTIFS(D14:D52,"K",E14:E52,"ja")</f>
        <v>0</v>
      </c>
      <c r="F7" s="60">
        <f>IFERROR((G6+H8)*100/(SUM(E5:E8)),)</f>
        <v>0</v>
      </c>
      <c r="G7" s="60"/>
      <c r="H7" s="60"/>
      <c r="I7" s="60"/>
      <c r="J7" s="60"/>
      <c r="K7" s="60"/>
      <c r="L7" s="60"/>
      <c r="M7" s="60"/>
      <c r="N7" s="60"/>
      <c r="O7" s="60"/>
      <c r="P7" s="90"/>
    </row>
    <row r="8" spans="1:16" s="59" customFormat="1" hidden="1" x14ac:dyDescent="0.25">
      <c r="A8" s="89"/>
      <c r="B8" s="60"/>
      <c r="C8" s="60"/>
      <c r="D8" s="60" t="s">
        <v>122</v>
      </c>
      <c r="E8" s="60">
        <f>COUNTIFS(D14:D52,"K",E14:E52,"nein")</f>
        <v>0</v>
      </c>
      <c r="F8" s="60"/>
      <c r="G8" s="60"/>
      <c r="H8" s="60">
        <f>-SUM(H13,H16,H28,H30,H33,H35,H41,H49,H51)</f>
        <v>14</v>
      </c>
      <c r="I8" s="60"/>
      <c r="J8" s="60"/>
      <c r="K8" s="60"/>
      <c r="L8" s="60"/>
      <c r="M8" s="60"/>
      <c r="N8" s="60"/>
      <c r="O8" s="60"/>
      <c r="P8" s="90"/>
    </row>
    <row r="9" spans="1:16" s="59" customFormat="1" ht="12.75" hidden="1" customHeight="1" x14ac:dyDescent="0.25">
      <c r="A9" s="91"/>
      <c r="B9" s="146" t="s">
        <v>123</v>
      </c>
      <c r="C9" s="147">
        <v>0</v>
      </c>
      <c r="D9" s="61"/>
      <c r="E9" s="61" t="s">
        <v>40</v>
      </c>
      <c r="F9" s="61"/>
      <c r="G9" s="61"/>
      <c r="H9" s="61"/>
      <c r="I9" s="61"/>
      <c r="J9" s="61"/>
      <c r="K9" s="61"/>
      <c r="L9" s="61"/>
      <c r="M9" s="60"/>
      <c r="N9" s="61"/>
      <c r="O9" s="63"/>
      <c r="P9" s="92"/>
    </row>
    <row r="10" spans="1:16" s="59" customFormat="1" ht="12.75" hidden="1" customHeight="1" x14ac:dyDescent="0.25">
      <c r="A10" s="91"/>
      <c r="B10" s="146"/>
      <c r="C10" s="147"/>
      <c r="D10" s="61"/>
      <c r="E10" s="61" t="s">
        <v>41</v>
      </c>
      <c r="F10" s="61"/>
      <c r="G10" s="61"/>
      <c r="H10" s="61"/>
      <c r="I10" s="61"/>
      <c r="J10" s="61"/>
      <c r="K10" s="61"/>
      <c r="L10" s="61"/>
      <c r="M10" s="60"/>
      <c r="N10" s="61"/>
      <c r="O10" s="63"/>
      <c r="P10" s="92"/>
    </row>
    <row r="11" spans="1:16" s="59" customFormat="1" ht="12.75" hidden="1" customHeight="1" x14ac:dyDescent="0.25">
      <c r="A11" s="93"/>
      <c r="B11" s="64"/>
      <c r="C11" s="64"/>
      <c r="D11" s="64"/>
      <c r="E11" s="64" t="s">
        <v>18</v>
      </c>
      <c r="F11" s="64"/>
      <c r="G11" s="64"/>
      <c r="H11" s="64"/>
      <c r="I11" s="64"/>
      <c r="J11" s="64"/>
      <c r="K11" s="64"/>
      <c r="L11" s="64"/>
      <c r="M11" s="60"/>
      <c r="N11" s="64"/>
      <c r="O11" s="65"/>
      <c r="P11" s="94"/>
    </row>
    <row r="12" spans="1:16" s="59" customFormat="1" ht="12.75" hidden="1" customHeight="1" x14ac:dyDescent="0.25">
      <c r="A12" s="9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1"/>
      <c r="O12" s="63"/>
      <c r="P12" s="92"/>
    </row>
    <row r="13" spans="1:16" s="71" customFormat="1" ht="20.100000000000001" customHeight="1" x14ac:dyDescent="0.25">
      <c r="A13" s="95" t="s">
        <v>11</v>
      </c>
      <c r="B13" s="51"/>
      <c r="C13" s="51"/>
      <c r="D13" s="51"/>
      <c r="E13" s="66"/>
      <c r="F13" s="67">
        <f>+SUM(F14:F15)</f>
        <v>2</v>
      </c>
      <c r="G13" s="68">
        <f>-SUM(G14:G15)</f>
        <v>-2</v>
      </c>
      <c r="H13" s="68">
        <f>-SUM(H14:H15)</f>
        <v>0</v>
      </c>
      <c r="I13" s="68"/>
      <c r="J13" s="68"/>
      <c r="K13" s="68"/>
      <c r="L13" s="69"/>
      <c r="M13" s="52"/>
      <c r="N13" s="66"/>
      <c r="O13" s="70"/>
      <c r="P13" s="96"/>
    </row>
    <row r="14" spans="1:16" s="76" customFormat="1" ht="26.4" x14ac:dyDescent="0.25">
      <c r="A14" s="72" t="s">
        <v>42</v>
      </c>
      <c r="B14" s="105" t="s">
        <v>92</v>
      </c>
      <c r="C14" s="106" t="s">
        <v>93</v>
      </c>
      <c r="D14" s="107" t="s">
        <v>59</v>
      </c>
      <c r="E14" s="42"/>
      <c r="F14" s="114">
        <f t="shared" ref="F14:F15" si="0">+IF(AND(E14&lt;&gt;"entfällt",OR(D14="P",D14="K")),1,0)</f>
        <v>1</v>
      </c>
      <c r="G14" s="114">
        <f t="shared" ref="G14:G15" si="1">+IF(AND(D14="P",OR(E14="nein",E14="")),1,0)</f>
        <v>1</v>
      </c>
      <c r="H14" s="114">
        <f t="shared" ref="H14:H15" si="2">+IF(AND(D14="K",OR(E14="",E14="nein")),1,0)</f>
        <v>0</v>
      </c>
      <c r="I14" s="114"/>
      <c r="J14" s="114"/>
      <c r="K14" s="114"/>
      <c r="L14" s="114"/>
      <c r="M14" s="102"/>
      <c r="N14" s="103"/>
      <c r="O14" s="103"/>
      <c r="P14" s="103"/>
    </row>
    <row r="15" spans="1:16" s="76" customFormat="1" ht="26.4" x14ac:dyDescent="0.25">
      <c r="A15" s="72" t="s">
        <v>43</v>
      </c>
      <c r="B15" s="73" t="s">
        <v>94</v>
      </c>
      <c r="C15" s="108" t="s">
        <v>95</v>
      </c>
      <c r="D15" s="109" t="s">
        <v>59</v>
      </c>
      <c r="E15" s="42"/>
      <c r="F15" s="114">
        <f t="shared" si="0"/>
        <v>1</v>
      </c>
      <c r="G15" s="114">
        <f t="shared" si="1"/>
        <v>1</v>
      </c>
      <c r="H15" s="114">
        <f t="shared" si="2"/>
        <v>0</v>
      </c>
      <c r="I15" s="114"/>
      <c r="J15" s="114"/>
      <c r="K15" s="114"/>
      <c r="L15" s="114"/>
      <c r="M15" s="102"/>
      <c r="N15" s="103"/>
      <c r="O15" s="103"/>
      <c r="P15" s="103"/>
    </row>
    <row r="16" spans="1:16" s="79" customFormat="1" ht="20.100000000000001" customHeight="1" x14ac:dyDescent="0.25">
      <c r="A16" s="97" t="s">
        <v>57</v>
      </c>
      <c r="B16" s="77"/>
      <c r="C16" s="77"/>
      <c r="D16" s="77"/>
      <c r="E16" s="52"/>
      <c r="F16" s="67">
        <f>+SUM(F17:F27)</f>
        <v>10</v>
      </c>
      <c r="G16" s="68">
        <f>-SUM(G17:G27)</f>
        <v>-7</v>
      </c>
      <c r="H16" s="68">
        <f>-SUM(H17:H27)</f>
        <v>-3</v>
      </c>
      <c r="I16" s="68"/>
      <c r="J16" s="68"/>
      <c r="K16" s="68"/>
      <c r="L16" s="69"/>
      <c r="M16" s="52"/>
      <c r="N16" s="52"/>
      <c r="O16" s="78"/>
      <c r="P16" s="98"/>
    </row>
    <row r="17" spans="1:16" s="76" customFormat="1" ht="26.4" x14ac:dyDescent="0.25">
      <c r="A17" s="72" t="s">
        <v>45</v>
      </c>
      <c r="B17" s="110" t="s">
        <v>96</v>
      </c>
      <c r="C17" s="106"/>
      <c r="D17" s="107" t="s">
        <v>59</v>
      </c>
      <c r="E17" s="42"/>
      <c r="F17" s="114">
        <f t="shared" ref="F17:F20" si="3">+IF(AND(E17&lt;&gt;"entfällt",OR(D17="P",D17="K")),1,0)</f>
        <v>1</v>
      </c>
      <c r="G17" s="114">
        <f t="shared" ref="G17:G20" si="4">+IF(AND(D17="P",OR(E17="nein",E17="")),1,0)</f>
        <v>1</v>
      </c>
      <c r="H17" s="114">
        <f t="shared" ref="H17:H20" si="5">+IF(AND(D17="K",OR(E17="",E17="nein")),1,0)</f>
        <v>0</v>
      </c>
      <c r="I17" s="114"/>
      <c r="J17" s="114"/>
      <c r="K17" s="114"/>
      <c r="L17" s="114"/>
      <c r="M17" s="43"/>
      <c r="N17" s="43"/>
      <c r="O17" s="44"/>
      <c r="P17" s="43"/>
    </row>
    <row r="18" spans="1:16" s="76" customFormat="1" ht="26.4" x14ac:dyDescent="0.25">
      <c r="A18" s="72" t="s">
        <v>46</v>
      </c>
      <c r="B18" s="110" t="s">
        <v>97</v>
      </c>
      <c r="C18" s="110"/>
      <c r="D18" s="107" t="s">
        <v>59</v>
      </c>
      <c r="E18" s="42"/>
      <c r="F18" s="114">
        <f t="shared" si="3"/>
        <v>1</v>
      </c>
      <c r="G18" s="114">
        <f t="shared" si="4"/>
        <v>1</v>
      </c>
      <c r="H18" s="114">
        <f t="shared" si="5"/>
        <v>0</v>
      </c>
      <c r="I18" s="114"/>
      <c r="J18" s="114"/>
      <c r="K18" s="114"/>
      <c r="L18" s="114"/>
      <c r="M18" s="43"/>
      <c r="N18" s="43"/>
      <c r="O18" s="44"/>
      <c r="P18" s="43"/>
    </row>
    <row r="19" spans="1:16" s="76" customFormat="1" ht="26.4" x14ac:dyDescent="0.25">
      <c r="A19" s="72" t="s">
        <v>47</v>
      </c>
      <c r="B19" s="106" t="s">
        <v>99</v>
      </c>
      <c r="C19" s="110"/>
      <c r="D19" s="107" t="s">
        <v>44</v>
      </c>
      <c r="E19" s="42"/>
      <c r="F19" s="114">
        <f t="shared" si="3"/>
        <v>1</v>
      </c>
      <c r="G19" s="114">
        <f t="shared" si="4"/>
        <v>0</v>
      </c>
      <c r="H19" s="114">
        <f t="shared" si="5"/>
        <v>1</v>
      </c>
      <c r="I19" s="114"/>
      <c r="J19" s="114"/>
      <c r="K19" s="114"/>
      <c r="L19" s="114"/>
      <c r="M19" s="43"/>
      <c r="N19" s="43"/>
      <c r="O19" s="44"/>
      <c r="P19" s="43"/>
    </row>
    <row r="20" spans="1:16" s="76" customFormat="1" ht="52.8" x14ac:dyDescent="0.25">
      <c r="A20" s="72" t="s">
        <v>58</v>
      </c>
      <c r="B20" s="106" t="s">
        <v>100</v>
      </c>
      <c r="C20" s="110" t="s">
        <v>98</v>
      </c>
      <c r="D20" s="107" t="s">
        <v>44</v>
      </c>
      <c r="E20" s="42"/>
      <c r="F20" s="114">
        <f t="shared" si="3"/>
        <v>1</v>
      </c>
      <c r="G20" s="114">
        <f t="shared" si="4"/>
        <v>0</v>
      </c>
      <c r="H20" s="114">
        <f t="shared" si="5"/>
        <v>1</v>
      </c>
      <c r="I20" s="114"/>
      <c r="J20" s="114"/>
      <c r="K20" s="114"/>
      <c r="L20" s="114"/>
      <c r="M20" s="43"/>
      <c r="N20" s="43"/>
      <c r="O20" s="44"/>
      <c r="P20" s="43"/>
    </row>
    <row r="21" spans="1:16" s="76" customFormat="1" x14ac:dyDescent="0.25">
      <c r="A21" s="239" t="s">
        <v>145</v>
      </c>
      <c r="B21" s="240"/>
      <c r="C21" s="162"/>
      <c r="D21" s="163"/>
      <c r="E21" s="75"/>
      <c r="F21" s="101"/>
      <c r="G21" s="101"/>
      <c r="H21" s="101"/>
      <c r="I21" s="101"/>
      <c r="J21" s="101"/>
      <c r="K21" s="101"/>
      <c r="L21" s="101"/>
      <c r="M21" s="74"/>
      <c r="N21" s="74"/>
      <c r="O21" s="113"/>
      <c r="P21" s="74"/>
    </row>
    <row r="22" spans="1:16" s="161" customFormat="1" ht="26.4" x14ac:dyDescent="0.25">
      <c r="A22" s="72" t="s">
        <v>62</v>
      </c>
      <c r="B22" s="106" t="s">
        <v>149</v>
      </c>
      <c r="C22" s="73" t="s">
        <v>148</v>
      </c>
      <c r="D22" s="107" t="s">
        <v>59</v>
      </c>
      <c r="E22" s="42"/>
      <c r="F22" s="114">
        <f t="shared" ref="F22:F27" si="6">+IF(AND(E22&lt;&gt;"entfällt",OR(D22="P",D22="K")),1,0)</f>
        <v>1</v>
      </c>
      <c r="G22" s="114">
        <f t="shared" ref="G22:G27" si="7">+IF(AND(D22="P",OR(E22="nein",E22="")),1,0)</f>
        <v>1</v>
      </c>
      <c r="H22" s="114">
        <f t="shared" ref="H22:H27" si="8">+IF(AND(D22="K",OR(E22="",E22="nein")),1,0)</f>
        <v>0</v>
      </c>
      <c r="I22" s="158"/>
      <c r="J22" s="158"/>
      <c r="K22" s="158"/>
      <c r="L22" s="158"/>
      <c r="M22" s="159"/>
      <c r="N22" s="159"/>
      <c r="O22" s="160"/>
      <c r="P22" s="159"/>
    </row>
    <row r="23" spans="1:16" s="161" customFormat="1" ht="39.6" x14ac:dyDescent="0.25">
      <c r="A23" s="72" t="s">
        <v>74</v>
      </c>
      <c r="B23" s="106" t="s">
        <v>150</v>
      </c>
      <c r="C23" s="110"/>
      <c r="D23" s="107" t="s">
        <v>59</v>
      </c>
      <c r="E23" s="42"/>
      <c r="F23" s="114">
        <f t="shared" si="6"/>
        <v>1</v>
      </c>
      <c r="G23" s="114">
        <f t="shared" si="7"/>
        <v>1</v>
      </c>
      <c r="H23" s="114">
        <f t="shared" si="8"/>
        <v>0</v>
      </c>
      <c r="I23" s="158"/>
      <c r="J23" s="158"/>
      <c r="K23" s="158"/>
      <c r="L23" s="158"/>
      <c r="M23" s="159"/>
      <c r="N23" s="159"/>
      <c r="O23" s="160"/>
      <c r="P23" s="159"/>
    </row>
    <row r="24" spans="1:16" s="76" customFormat="1" ht="26.4" x14ac:dyDescent="0.25">
      <c r="A24" s="72" t="s">
        <v>75</v>
      </c>
      <c r="B24" s="73" t="s">
        <v>151</v>
      </c>
      <c r="C24" s="74"/>
      <c r="D24" s="107" t="s">
        <v>59</v>
      </c>
      <c r="E24" s="42"/>
      <c r="F24" s="114">
        <f t="shared" si="6"/>
        <v>1</v>
      </c>
      <c r="G24" s="114">
        <f t="shared" si="7"/>
        <v>1</v>
      </c>
      <c r="H24" s="114">
        <f t="shared" si="8"/>
        <v>0</v>
      </c>
      <c r="I24" s="114"/>
      <c r="J24" s="114"/>
      <c r="K24" s="114"/>
      <c r="L24" s="114"/>
      <c r="M24" s="43"/>
      <c r="N24" s="43"/>
      <c r="O24" s="44"/>
      <c r="P24" s="43"/>
    </row>
    <row r="25" spans="1:16" s="76" customFormat="1" ht="26.4" x14ac:dyDescent="0.25">
      <c r="A25" s="72" t="s">
        <v>76</v>
      </c>
      <c r="B25" s="73" t="s">
        <v>146</v>
      </c>
      <c r="C25" s="74"/>
      <c r="D25" s="107" t="s">
        <v>59</v>
      </c>
      <c r="E25" s="42"/>
      <c r="F25" s="114">
        <f t="shared" si="6"/>
        <v>1</v>
      </c>
      <c r="G25" s="114">
        <f t="shared" si="7"/>
        <v>1</v>
      </c>
      <c r="H25" s="114">
        <f t="shared" si="8"/>
        <v>0</v>
      </c>
      <c r="I25" s="114"/>
      <c r="J25" s="114"/>
      <c r="K25" s="114"/>
      <c r="L25" s="114"/>
      <c r="M25" s="43"/>
      <c r="N25" s="43"/>
      <c r="O25" s="44"/>
      <c r="P25" s="43"/>
    </row>
    <row r="26" spans="1:16" s="161" customFormat="1" ht="26.4" x14ac:dyDescent="0.25">
      <c r="A26" s="72" t="s">
        <v>77</v>
      </c>
      <c r="B26" s="106" t="s">
        <v>152</v>
      </c>
      <c r="C26" s="110"/>
      <c r="D26" s="107" t="s">
        <v>59</v>
      </c>
      <c r="E26" s="42"/>
      <c r="F26" s="114">
        <f t="shared" si="6"/>
        <v>1</v>
      </c>
      <c r="G26" s="114">
        <f t="shared" si="7"/>
        <v>1</v>
      </c>
      <c r="H26" s="114">
        <f t="shared" si="8"/>
        <v>0</v>
      </c>
      <c r="I26" s="158"/>
      <c r="J26" s="158"/>
      <c r="K26" s="158"/>
      <c r="L26" s="158"/>
      <c r="M26" s="159"/>
      <c r="N26" s="159"/>
      <c r="O26" s="160"/>
      <c r="P26" s="159"/>
    </row>
    <row r="27" spans="1:16" s="161" customFormat="1" ht="26.4" x14ac:dyDescent="0.25">
      <c r="A27" s="72" t="s">
        <v>78</v>
      </c>
      <c r="B27" s="106" t="s">
        <v>153</v>
      </c>
      <c r="C27" s="110" t="s">
        <v>147</v>
      </c>
      <c r="D27" s="107" t="s">
        <v>44</v>
      </c>
      <c r="E27" s="42"/>
      <c r="F27" s="114">
        <f t="shared" si="6"/>
        <v>1</v>
      </c>
      <c r="G27" s="114">
        <f t="shared" si="7"/>
        <v>0</v>
      </c>
      <c r="H27" s="114">
        <f t="shared" si="8"/>
        <v>1</v>
      </c>
      <c r="I27" s="158"/>
      <c r="J27" s="158"/>
      <c r="K27" s="158"/>
      <c r="L27" s="158"/>
      <c r="M27" s="159"/>
      <c r="N27" s="159"/>
      <c r="O27" s="160"/>
      <c r="P27" s="159"/>
    </row>
    <row r="28" spans="1:16" s="79" customFormat="1" ht="20.100000000000001" customHeight="1" x14ac:dyDescent="0.25">
      <c r="A28" s="97" t="s">
        <v>14</v>
      </c>
      <c r="B28" s="77"/>
      <c r="C28" s="77"/>
      <c r="D28" s="77"/>
      <c r="E28" s="52"/>
      <c r="F28" s="67">
        <f>+SUM(F29:F29)</f>
        <v>0</v>
      </c>
      <c r="G28" s="68">
        <f>-SUM(G29:G29)</f>
        <v>0</v>
      </c>
      <c r="H28" s="68">
        <f>-SUM(H29:H29)</f>
        <v>0</v>
      </c>
      <c r="I28" s="68"/>
      <c r="J28" s="68"/>
      <c r="K28" s="68"/>
      <c r="L28" s="69"/>
      <c r="M28" s="52"/>
      <c r="N28" s="52"/>
      <c r="O28" s="78"/>
      <c r="P28" s="98"/>
    </row>
    <row r="29" spans="1:16" s="76" customFormat="1" x14ac:dyDescent="0.25">
      <c r="A29" s="72" t="s">
        <v>63</v>
      </c>
      <c r="B29" s="74"/>
      <c r="C29" s="74"/>
      <c r="D29" s="75"/>
      <c r="E29" s="42"/>
      <c r="F29" s="114">
        <f t="shared" ref="F29" si="9">+IF(AND(E29&lt;&gt;"entfällt",OR(D29="P",D29="K")),1,0)</f>
        <v>0</v>
      </c>
      <c r="G29" s="114">
        <f t="shared" ref="G29" si="10">+IF(AND(D29="P",OR(E29="nein",E29="")),1,0)</f>
        <v>0</v>
      </c>
      <c r="H29" s="114">
        <f t="shared" ref="H29" si="11">+IF(AND(D29="K",OR(E29="",E29="nein")),1,0)</f>
        <v>0</v>
      </c>
      <c r="I29" s="114"/>
      <c r="J29" s="114"/>
      <c r="K29" s="114"/>
      <c r="L29" s="114"/>
      <c r="M29" s="43"/>
      <c r="N29" s="43"/>
      <c r="O29" s="44"/>
      <c r="P29" s="43"/>
    </row>
    <row r="30" spans="1:16" s="79" customFormat="1" ht="20.100000000000001" customHeight="1" x14ac:dyDescent="0.25">
      <c r="A30" s="97" t="s">
        <v>17</v>
      </c>
      <c r="B30" s="77"/>
      <c r="C30" s="77"/>
      <c r="D30" s="77"/>
      <c r="E30" s="52"/>
      <c r="F30" s="67">
        <f>+SUM(F31:F32)</f>
        <v>2</v>
      </c>
      <c r="G30" s="68">
        <f>-SUM(G31:G32)</f>
        <v>0</v>
      </c>
      <c r="H30" s="68">
        <f>-SUM(H31:H32)</f>
        <v>-2</v>
      </c>
      <c r="I30" s="68"/>
      <c r="J30" s="68"/>
      <c r="K30" s="68"/>
      <c r="L30" s="69"/>
      <c r="M30" s="52"/>
      <c r="N30" s="52"/>
      <c r="O30" s="78"/>
      <c r="P30" s="98"/>
    </row>
    <row r="31" spans="1:16" s="76" customFormat="1" ht="26.4" x14ac:dyDescent="0.25">
      <c r="A31" s="72" t="s">
        <v>48</v>
      </c>
      <c r="B31" s="74" t="s">
        <v>101</v>
      </c>
      <c r="C31" s="109"/>
      <c r="D31" s="109" t="s">
        <v>44</v>
      </c>
      <c r="E31" s="42"/>
      <c r="F31" s="114">
        <f t="shared" ref="F31:F32" si="12">+IF(AND(E31&lt;&gt;"entfällt",OR(D31="P",D31="K")),1,0)</f>
        <v>1</v>
      </c>
      <c r="G31" s="114">
        <f t="shared" ref="G31:G32" si="13">+IF(AND(D31="P",OR(E31="nein",E31="")),1,0)</f>
        <v>0</v>
      </c>
      <c r="H31" s="114">
        <f t="shared" ref="H31:H32" si="14">+IF(AND(D31="K",OR(E31="",E31="nein")),1,0)</f>
        <v>1</v>
      </c>
      <c r="I31" s="114"/>
      <c r="J31" s="114"/>
      <c r="K31" s="114"/>
      <c r="L31" s="114"/>
      <c r="M31" s="43"/>
      <c r="N31" s="43"/>
      <c r="O31" s="44"/>
      <c r="P31" s="43"/>
    </row>
    <row r="32" spans="1:16" s="76" customFormat="1" ht="39.6" x14ac:dyDescent="0.25">
      <c r="A32" s="72" t="s">
        <v>81</v>
      </c>
      <c r="B32" s="73" t="s">
        <v>102</v>
      </c>
      <c r="C32" s="73"/>
      <c r="D32" s="109" t="s">
        <v>44</v>
      </c>
      <c r="E32" s="42"/>
      <c r="F32" s="114">
        <f t="shared" si="12"/>
        <v>1</v>
      </c>
      <c r="G32" s="114">
        <f t="shared" si="13"/>
        <v>0</v>
      </c>
      <c r="H32" s="114">
        <f t="shared" si="14"/>
        <v>1</v>
      </c>
      <c r="I32" s="114"/>
      <c r="J32" s="114"/>
      <c r="K32" s="114"/>
      <c r="L32" s="114"/>
      <c r="M32" s="43"/>
      <c r="N32" s="43"/>
      <c r="O32" s="44"/>
      <c r="P32" s="43"/>
    </row>
    <row r="33" spans="1:16" s="79" customFormat="1" ht="20.100000000000001" customHeight="1" x14ac:dyDescent="0.25">
      <c r="A33" s="97" t="s">
        <v>49</v>
      </c>
      <c r="B33" s="77"/>
      <c r="C33" s="77"/>
      <c r="D33" s="77"/>
      <c r="E33" s="52"/>
      <c r="F33" s="67">
        <f>+SUM(F34:F34)</f>
        <v>1</v>
      </c>
      <c r="G33" s="68">
        <f>-SUM(G34:G34)</f>
        <v>0</v>
      </c>
      <c r="H33" s="68">
        <f>-SUM(H34:H34)</f>
        <v>-1</v>
      </c>
      <c r="I33" s="68"/>
      <c r="J33" s="68"/>
      <c r="K33" s="68"/>
      <c r="L33" s="69"/>
      <c r="M33" s="52"/>
      <c r="N33" s="52"/>
      <c r="O33" s="78"/>
      <c r="P33" s="98"/>
    </row>
    <row r="34" spans="1:16" s="76" customFormat="1" ht="39.6" x14ac:dyDescent="0.25">
      <c r="A34" s="72" t="s">
        <v>64</v>
      </c>
      <c r="B34" s="110" t="s">
        <v>103</v>
      </c>
      <c r="C34" s="106" t="s">
        <v>116</v>
      </c>
      <c r="D34" s="107" t="s">
        <v>44</v>
      </c>
      <c r="E34" s="42"/>
      <c r="F34" s="114">
        <f t="shared" ref="F34" si="15">+IF(AND(E34&lt;&gt;"entfällt",OR(D34="P",D34="K")),1,0)</f>
        <v>1</v>
      </c>
      <c r="G34" s="114">
        <f t="shared" ref="G34" si="16">+IF(AND(D34="P",OR(E34="nein",E34="")),1,0)</f>
        <v>0</v>
      </c>
      <c r="H34" s="114">
        <f t="shared" ref="H34" si="17">+IF(AND(D34="K",OR(E34="",E34="nein")),1,0)</f>
        <v>1</v>
      </c>
      <c r="I34" s="114"/>
      <c r="J34" s="114"/>
      <c r="K34" s="114"/>
      <c r="L34" s="114"/>
      <c r="M34" s="43"/>
      <c r="N34" s="43"/>
      <c r="O34" s="44"/>
      <c r="P34" s="43"/>
    </row>
    <row r="35" spans="1:16" s="79" customFormat="1" ht="20.100000000000001" customHeight="1" x14ac:dyDescent="0.25">
      <c r="A35" s="97" t="s">
        <v>55</v>
      </c>
      <c r="B35" s="77"/>
      <c r="C35" s="77"/>
      <c r="D35" s="77"/>
      <c r="E35" s="52"/>
      <c r="F35" s="67">
        <f>+SUM(F36:F40)</f>
        <v>5</v>
      </c>
      <c r="G35" s="68">
        <f>-SUM(G36:G40)</f>
        <v>-1</v>
      </c>
      <c r="H35" s="68">
        <f>-SUM(H36:H40)</f>
        <v>-4</v>
      </c>
      <c r="I35" s="68"/>
      <c r="J35" s="68"/>
      <c r="K35" s="68"/>
      <c r="L35" s="69"/>
      <c r="M35" s="52"/>
      <c r="N35" s="52"/>
      <c r="O35" s="78"/>
      <c r="P35" s="98"/>
    </row>
    <row r="36" spans="1:16" s="76" customFormat="1" ht="26.4" x14ac:dyDescent="0.25">
      <c r="A36" s="72" t="s">
        <v>51</v>
      </c>
      <c r="B36" s="74" t="s">
        <v>104</v>
      </c>
      <c r="C36" s="74" t="s">
        <v>105</v>
      </c>
      <c r="D36" s="109" t="s">
        <v>59</v>
      </c>
      <c r="E36" s="42"/>
      <c r="F36" s="114">
        <f t="shared" ref="F36:F40" si="18">+IF(AND(E36&lt;&gt;"entfällt",OR(D36="P",D36="K")),1,0)</f>
        <v>1</v>
      </c>
      <c r="G36" s="114">
        <f t="shared" ref="G36:G40" si="19">+IF(AND(D36="P",OR(E36="nein",E36="")),1,0)</f>
        <v>1</v>
      </c>
      <c r="H36" s="114">
        <f t="shared" ref="H36:H40" si="20">+IF(AND(D36="K",OR(E36="",E36="nein")),1,0)</f>
        <v>0</v>
      </c>
      <c r="I36" s="114"/>
      <c r="J36" s="114"/>
      <c r="K36" s="114"/>
      <c r="L36" s="114"/>
      <c r="M36" s="42"/>
      <c r="N36" s="42"/>
      <c r="O36" s="42"/>
      <c r="P36" s="42"/>
    </row>
    <row r="37" spans="1:16" s="76" customFormat="1" ht="26.4" x14ac:dyDescent="0.25">
      <c r="A37" s="72" t="s">
        <v>52</v>
      </c>
      <c r="B37" s="74" t="s">
        <v>106</v>
      </c>
      <c r="C37" s="111" t="s">
        <v>107</v>
      </c>
      <c r="D37" s="109" t="s">
        <v>44</v>
      </c>
      <c r="E37" s="42"/>
      <c r="F37" s="114">
        <f t="shared" si="18"/>
        <v>1</v>
      </c>
      <c r="G37" s="114">
        <f t="shared" si="19"/>
        <v>0</v>
      </c>
      <c r="H37" s="114">
        <f t="shared" si="20"/>
        <v>1</v>
      </c>
      <c r="I37" s="114"/>
      <c r="J37" s="114"/>
      <c r="K37" s="114"/>
      <c r="L37" s="114"/>
      <c r="M37" s="42"/>
      <c r="N37" s="42"/>
      <c r="O37" s="42"/>
      <c r="P37" s="42"/>
    </row>
    <row r="38" spans="1:16" s="76" customFormat="1" ht="26.4" x14ac:dyDescent="0.25">
      <c r="A38" s="72" t="s">
        <v>53</v>
      </c>
      <c r="B38" s="74" t="s">
        <v>117</v>
      </c>
      <c r="C38" s="110" t="s">
        <v>108</v>
      </c>
      <c r="D38" s="109" t="s">
        <v>44</v>
      </c>
      <c r="E38" s="42"/>
      <c r="F38" s="114">
        <f t="shared" si="18"/>
        <v>1</v>
      </c>
      <c r="G38" s="114">
        <f t="shared" si="19"/>
        <v>0</v>
      </c>
      <c r="H38" s="114">
        <f t="shared" si="20"/>
        <v>1</v>
      </c>
      <c r="I38" s="114"/>
      <c r="J38" s="114"/>
      <c r="K38" s="114"/>
      <c r="L38" s="114"/>
      <c r="M38" s="43"/>
      <c r="N38" s="43"/>
      <c r="O38" s="44"/>
      <c r="P38" s="43"/>
    </row>
    <row r="39" spans="1:16" s="76" customFormat="1" ht="39.6" x14ac:dyDescent="0.25">
      <c r="A39" s="72" t="s">
        <v>56</v>
      </c>
      <c r="B39" s="105" t="s">
        <v>109</v>
      </c>
      <c r="C39" s="108"/>
      <c r="D39" s="109" t="s">
        <v>44</v>
      </c>
      <c r="E39" s="42"/>
      <c r="F39" s="114">
        <f t="shared" si="18"/>
        <v>1</v>
      </c>
      <c r="G39" s="114">
        <f t="shared" si="19"/>
        <v>0</v>
      </c>
      <c r="H39" s="114">
        <f t="shared" si="20"/>
        <v>1</v>
      </c>
      <c r="I39" s="114"/>
      <c r="J39" s="114"/>
      <c r="K39" s="114"/>
      <c r="L39" s="114"/>
      <c r="M39" s="43"/>
      <c r="N39" s="43"/>
      <c r="O39" s="44"/>
      <c r="P39" s="43"/>
    </row>
    <row r="40" spans="1:16" s="76" customFormat="1" ht="26.4" x14ac:dyDescent="0.25">
      <c r="A40" s="72" t="s">
        <v>82</v>
      </c>
      <c r="B40" s="105" t="s">
        <v>118</v>
      </c>
      <c r="C40" s="112"/>
      <c r="D40" s="109" t="s">
        <v>44</v>
      </c>
      <c r="E40" s="42"/>
      <c r="F40" s="114">
        <f t="shared" si="18"/>
        <v>1</v>
      </c>
      <c r="G40" s="114">
        <f t="shared" si="19"/>
        <v>0</v>
      </c>
      <c r="H40" s="114">
        <f t="shared" si="20"/>
        <v>1</v>
      </c>
      <c r="I40" s="114"/>
      <c r="J40" s="114"/>
      <c r="K40" s="114"/>
      <c r="L40" s="114"/>
      <c r="M40" s="43"/>
      <c r="N40" s="43"/>
      <c r="O40" s="44"/>
      <c r="P40" s="43"/>
    </row>
    <row r="41" spans="1:16" s="79" customFormat="1" ht="20.100000000000001" customHeight="1" x14ac:dyDescent="0.25">
      <c r="A41" s="97" t="s">
        <v>19</v>
      </c>
      <c r="B41" s="77"/>
      <c r="C41" s="77"/>
      <c r="D41" s="77"/>
      <c r="E41" s="52"/>
      <c r="F41" s="67">
        <f>+SUM(F42:F48)</f>
        <v>6</v>
      </c>
      <c r="G41" s="68">
        <f>-SUM(G42:G48)</f>
        <v>-2</v>
      </c>
      <c r="H41" s="68">
        <f>-SUM(H42:H48)</f>
        <v>-4</v>
      </c>
      <c r="I41" s="68"/>
      <c r="J41" s="68"/>
      <c r="K41" s="68"/>
      <c r="L41" s="69"/>
      <c r="M41" s="52"/>
      <c r="N41" s="52"/>
      <c r="O41" s="78"/>
      <c r="P41" s="98"/>
    </row>
    <row r="42" spans="1:16" s="76" customFormat="1" ht="39.6" x14ac:dyDescent="0.25">
      <c r="A42" s="72" t="s">
        <v>67</v>
      </c>
      <c r="B42" s="105" t="s">
        <v>110</v>
      </c>
      <c r="C42" s="112"/>
      <c r="D42" s="107" t="s">
        <v>44</v>
      </c>
      <c r="E42" s="42"/>
      <c r="F42" s="114">
        <f t="shared" ref="F42:F45" si="21">+IF(AND(E42&lt;&gt;"entfällt",OR(D42="P",D42="K")),1,0)</f>
        <v>1</v>
      </c>
      <c r="G42" s="114">
        <f t="shared" ref="G42:G45" si="22">+IF(AND(D42="P",OR(E42="nein",E42="")),1,0)</f>
        <v>0</v>
      </c>
      <c r="H42" s="114">
        <f t="shared" ref="H42:H45" si="23">+IF(AND(D42="K",OR(E42="",E42="nein")),1,0)</f>
        <v>1</v>
      </c>
      <c r="I42" s="114"/>
      <c r="J42" s="114"/>
      <c r="K42" s="114"/>
      <c r="L42" s="114"/>
      <c r="M42" s="43"/>
      <c r="N42" s="43"/>
      <c r="O42" s="44"/>
      <c r="P42" s="43"/>
    </row>
    <row r="43" spans="1:16" s="76" customFormat="1" ht="26.4" x14ac:dyDescent="0.25">
      <c r="A43" s="72" t="s">
        <v>65</v>
      </c>
      <c r="B43" s="110" t="s">
        <v>111</v>
      </c>
      <c r="C43" s="165" t="s">
        <v>112</v>
      </c>
      <c r="D43" s="107" t="s">
        <v>44</v>
      </c>
      <c r="E43" s="42"/>
      <c r="F43" s="114">
        <f t="shared" si="21"/>
        <v>1</v>
      </c>
      <c r="G43" s="114">
        <f t="shared" si="22"/>
        <v>0</v>
      </c>
      <c r="H43" s="114">
        <f t="shared" si="23"/>
        <v>1</v>
      </c>
      <c r="I43" s="114"/>
      <c r="J43" s="114"/>
      <c r="K43" s="114"/>
      <c r="L43" s="114"/>
      <c r="M43" s="43"/>
      <c r="N43" s="43"/>
      <c r="O43" s="44"/>
      <c r="P43" s="43"/>
    </row>
    <row r="44" spans="1:16" s="76" customFormat="1" ht="39.6" x14ac:dyDescent="0.25">
      <c r="A44" s="72" t="s">
        <v>50</v>
      </c>
      <c r="B44" s="105" t="s">
        <v>156</v>
      </c>
      <c r="C44" s="74" t="s">
        <v>113</v>
      </c>
      <c r="D44" s="164" t="s">
        <v>44</v>
      </c>
      <c r="E44" s="42"/>
      <c r="F44" s="114">
        <f t="shared" si="21"/>
        <v>1</v>
      </c>
      <c r="G44" s="114">
        <f t="shared" si="22"/>
        <v>0</v>
      </c>
      <c r="H44" s="114">
        <f t="shared" si="23"/>
        <v>1</v>
      </c>
      <c r="I44" s="114"/>
      <c r="J44" s="114"/>
      <c r="K44" s="114"/>
      <c r="L44" s="114"/>
      <c r="M44" s="43"/>
      <c r="N44" s="43"/>
      <c r="O44" s="44"/>
      <c r="P44" s="43"/>
    </row>
    <row r="45" spans="1:16" s="76" customFormat="1" ht="39.6" x14ac:dyDescent="0.25">
      <c r="A45" s="72" t="s">
        <v>66</v>
      </c>
      <c r="B45" s="105" t="s">
        <v>114</v>
      </c>
      <c r="C45" s="166" t="s">
        <v>115</v>
      </c>
      <c r="D45" s="107" t="s">
        <v>44</v>
      </c>
      <c r="E45" s="42"/>
      <c r="F45" s="114">
        <f t="shared" si="21"/>
        <v>1</v>
      </c>
      <c r="G45" s="114">
        <f t="shared" si="22"/>
        <v>0</v>
      </c>
      <c r="H45" s="114">
        <f t="shared" si="23"/>
        <v>1</v>
      </c>
      <c r="I45" s="114"/>
      <c r="J45" s="114"/>
      <c r="K45" s="114"/>
      <c r="L45" s="114"/>
      <c r="M45" s="43"/>
      <c r="N45" s="43"/>
      <c r="O45" s="44"/>
      <c r="P45" s="43"/>
    </row>
    <row r="46" spans="1:16" s="76" customFormat="1" x14ac:dyDescent="0.25">
      <c r="A46" s="239" t="s">
        <v>145</v>
      </c>
      <c r="B46" s="240"/>
      <c r="C46" s="73"/>
      <c r="D46" s="75"/>
      <c r="E46" s="75"/>
      <c r="F46" s="101"/>
      <c r="G46" s="101"/>
      <c r="H46" s="101"/>
      <c r="I46" s="101"/>
      <c r="J46" s="101"/>
      <c r="K46" s="101"/>
      <c r="L46" s="101"/>
      <c r="M46" s="74"/>
      <c r="N46" s="74"/>
      <c r="O46" s="113"/>
      <c r="P46" s="74"/>
    </row>
    <row r="47" spans="1:16" s="76" customFormat="1" ht="26.4" x14ac:dyDescent="0.25">
      <c r="A47" s="72" t="s">
        <v>83</v>
      </c>
      <c r="B47" s="72" t="s">
        <v>154</v>
      </c>
      <c r="C47" s="73" t="s">
        <v>148</v>
      </c>
      <c r="D47" s="109" t="s">
        <v>59</v>
      </c>
      <c r="E47" s="42"/>
      <c r="F47" s="101">
        <f t="shared" ref="F47:F48" si="24">+IF(AND(E47&lt;&gt;"entfällt",OR(D47="P",D47="K")),1,0)</f>
        <v>1</v>
      </c>
      <c r="G47" s="101">
        <f t="shared" ref="G47:G48" si="25">+IF(AND(D47="P",OR(E47="nein",E47="")),1,0)</f>
        <v>1</v>
      </c>
      <c r="H47" s="101">
        <f t="shared" ref="H47:H48" si="26">+IF(AND(D47="K",OR(E47="",E47="nein")),1,0)</f>
        <v>0</v>
      </c>
      <c r="I47" s="101"/>
      <c r="J47" s="101"/>
      <c r="K47" s="101"/>
      <c r="L47" s="101"/>
      <c r="M47" s="74"/>
      <c r="N47" s="43"/>
      <c r="O47" s="44"/>
      <c r="P47" s="43"/>
    </row>
    <row r="48" spans="1:16" s="161" customFormat="1" ht="29.25" customHeight="1" x14ac:dyDescent="0.25">
      <c r="A48" s="72" t="s">
        <v>84</v>
      </c>
      <c r="B48" s="167" t="s">
        <v>155</v>
      </c>
      <c r="C48" s="166"/>
      <c r="D48" s="109" t="s">
        <v>59</v>
      </c>
      <c r="E48" s="42"/>
      <c r="F48" s="114">
        <f t="shared" si="24"/>
        <v>1</v>
      </c>
      <c r="G48" s="114">
        <f t="shared" si="25"/>
        <v>1</v>
      </c>
      <c r="H48" s="114">
        <f t="shared" si="26"/>
        <v>0</v>
      </c>
      <c r="I48" s="158"/>
      <c r="J48" s="158"/>
      <c r="K48" s="158"/>
      <c r="L48" s="158"/>
      <c r="M48" s="159"/>
      <c r="N48" s="159"/>
      <c r="O48" s="160"/>
      <c r="P48" s="159"/>
    </row>
    <row r="49" spans="1:16" s="71" customFormat="1" ht="20.100000000000001" customHeight="1" x14ac:dyDescent="0.25">
      <c r="A49" s="97" t="s">
        <v>20</v>
      </c>
      <c r="B49" s="77"/>
      <c r="C49" s="77"/>
      <c r="D49" s="77"/>
      <c r="E49" s="52"/>
      <c r="F49" s="67">
        <f>+SUM(F50:F50)</f>
        <v>0</v>
      </c>
      <c r="G49" s="68">
        <f>-SUM(G50:G50)</f>
        <v>0</v>
      </c>
      <c r="H49" s="68">
        <f>-SUM(H50:H50)</f>
        <v>0</v>
      </c>
      <c r="I49" s="68"/>
      <c r="J49" s="68"/>
      <c r="K49" s="68"/>
      <c r="L49" s="69"/>
      <c r="M49" s="52"/>
      <c r="N49" s="52"/>
      <c r="O49" s="78"/>
      <c r="P49" s="98"/>
    </row>
    <row r="50" spans="1:16" s="76" customFormat="1" x14ac:dyDescent="0.25">
      <c r="A50" s="72" t="s">
        <v>85</v>
      </c>
      <c r="B50" s="73"/>
      <c r="C50" s="73"/>
      <c r="D50" s="75"/>
      <c r="E50" s="42"/>
      <c r="F50" s="114">
        <f t="shared" ref="F50" si="27">+IF(AND(E50&lt;&gt;"entfällt",OR(D50="P",D50="K")),1,0)</f>
        <v>0</v>
      </c>
      <c r="G50" s="114">
        <f t="shared" ref="G50" si="28">+IF(AND(D50="P",OR(E50="nein",E50="")),1,0)</f>
        <v>0</v>
      </c>
      <c r="H50" s="114">
        <f t="shared" ref="H50" si="29">+IF(AND(D50="K",OR(E50="",E50="nein")),1,0)</f>
        <v>0</v>
      </c>
      <c r="I50" s="114"/>
      <c r="J50" s="114"/>
      <c r="K50" s="114"/>
      <c r="L50" s="114"/>
      <c r="M50" s="43"/>
      <c r="N50" s="43"/>
      <c r="O50" s="44"/>
      <c r="P50" s="43"/>
    </row>
    <row r="51" spans="1:16" s="71" customFormat="1" ht="20.100000000000001" customHeight="1" x14ac:dyDescent="0.25">
      <c r="A51" s="97" t="s">
        <v>21</v>
      </c>
      <c r="B51" s="77"/>
      <c r="C51" s="77"/>
      <c r="D51" s="77"/>
      <c r="E51" s="52"/>
      <c r="F51" s="67">
        <f>+SUM(F52:F52)</f>
        <v>0</v>
      </c>
      <c r="G51" s="68">
        <f>-SUM(G52:G52)</f>
        <v>0</v>
      </c>
      <c r="H51" s="68">
        <f>-SUM(H52:H52)</f>
        <v>0</v>
      </c>
      <c r="I51" s="68"/>
      <c r="J51" s="68"/>
      <c r="K51" s="68"/>
      <c r="L51" s="69"/>
      <c r="M51" s="52"/>
      <c r="N51" s="52"/>
      <c r="O51" s="78"/>
      <c r="P51" s="98"/>
    </row>
    <row r="52" spans="1:16" s="76" customFormat="1" x14ac:dyDescent="0.25">
      <c r="A52" s="72" t="s">
        <v>86</v>
      </c>
      <c r="B52" s="73"/>
      <c r="C52" s="73"/>
      <c r="D52" s="75"/>
      <c r="E52" s="42"/>
      <c r="F52" s="114">
        <f t="shared" ref="F52" si="30">+IF(AND(E52&lt;&gt;"entfällt",OR(D52="P",D52="K")),1,0)</f>
        <v>0</v>
      </c>
      <c r="G52" s="114">
        <f t="shared" ref="G52" si="31">+IF(AND(D52="P",OR(E52="nein",E52="")),1,0)</f>
        <v>0</v>
      </c>
      <c r="H52" s="114">
        <f t="shared" ref="H52" si="32">+IF(AND(D52="K",OR(E52="",E52="nein")),1,0)</f>
        <v>0</v>
      </c>
      <c r="I52" s="114"/>
      <c r="J52" s="114"/>
      <c r="K52" s="114"/>
      <c r="L52" s="114"/>
      <c r="M52" s="43"/>
      <c r="N52" s="43"/>
      <c r="O52" s="44"/>
      <c r="P52" s="43"/>
    </row>
    <row r="57" spans="1:16" x14ac:dyDescent="0.25">
      <c r="A57" s="55"/>
      <c r="E57" s="59"/>
      <c r="L57" s="55"/>
    </row>
  </sheetData>
  <sheetProtection algorithmName="SHA-512" hashValue="cBagrqfLOqHsWi2OuOlAisz8YdvYVr7dVNJ2eVeoCMVS8shnz2fCcDhizSFWury/GNWby+YIbk4LKnCUniq3Gw==" saltValue="ntCehVLa7ygfwa6YR3hOrw==" spinCount="100000" sheet="1" formatCells="0" selectLockedCells="1"/>
  <mergeCells count="9">
    <mergeCell ref="A46:B46"/>
    <mergeCell ref="A21:B21"/>
    <mergeCell ref="M1:O1"/>
    <mergeCell ref="M2:O2"/>
    <mergeCell ref="F1:L2"/>
    <mergeCell ref="A1:B1"/>
    <mergeCell ref="A2:B2"/>
    <mergeCell ref="D1:E1"/>
    <mergeCell ref="D2:E2"/>
  </mergeCells>
  <phoneticPr fontId="1" type="noConversion"/>
  <conditionalFormatting sqref="A2:E2 M2:P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E50 E36:E40 E31:E32 E52 E29 E34 E15 E17:E27 E42:E48" xr:uid="{00000000-0002-0000-0100-000000000000}">
      <formula1>$E$9:$E$11</formula1>
    </dataValidation>
    <dataValidation type="list" allowBlank="1" showInputMessage="1" showErrorMessage="1" sqref="E14" xr:uid="{00000000-0002-0000-0100-000001000000}">
      <formula1>"ja,nein"</formula1>
    </dataValidation>
  </dataValidations>
  <printOptions horizontalCentered="1"/>
  <pageMargins left="0.59055118110236227" right="0.39370078740157483" top="0.98425196850393704" bottom="0.59055118110236227" header="0.39370078740157483" footer="0.39370078740157483"/>
  <pageSetup paperSize="9" scale="75" fitToHeight="0" orientation="landscape" useFirstPageNumber="1" horizontalDpi="300" verticalDpi="300" r:id="rId1"/>
  <headerFooter alignWithMargins="0">
    <oddHeader>&amp;L&amp;"DB Office,Fett"&amp;18
&amp;C&amp;"DB Office,Fett"&amp;18Quality Gate 3 Leistungsabschluss
Auftragnehmer Ingenieurleistungen&amp;R&amp;G</oddHeader>
    <oddFooter>&amp;L&amp;"DB Office,Standard"&amp;8I AA QG AN Anlage 9 FB QG_I3 Checkliste Leistungsabschluss AN Ingenieurleistungen
V: 2.4, AP: I.NIG 5 Andreas Zimmermann gültig ab 19.04.2021
&amp;C&amp;"DB Office,Standard"&amp;8Seite &amp;P von &amp;N&amp;R&amp;"DB Office,Standard"&amp;6Druck: &amp;D &amp;T
&amp;F</oddFooter>
  </headerFooter>
  <rowBreaks count="1" manualBreakCount="1">
    <brk id="32" max="1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145" zoomScaleNormal="100" zoomScaleSheetLayoutView="145" workbookViewId="0">
      <selection activeCell="I13" sqref="I13"/>
    </sheetView>
  </sheetViews>
  <sheetFormatPr baseColWidth="10" defaultRowHeight="13.2" x14ac:dyDescent="0.25"/>
  <sheetData/>
  <sheetProtection algorithmName="SHA-512" hashValue="6MWOIx/eVPJz0A2LjWaUn8SIFeThsLagvIGOeDGXcp6ymMhAfffKCduPwBmKbMdjO/wwCvmfCKegZutW4QLjXQ==" saltValue="gT268C1ZDT5aZhGjLCvrpA==" spinCount="100000" sheet="1" objects="1" scenarios="1"/>
  <printOptions horizontalCentered="1"/>
  <pageMargins left="0.59055118110236227" right="0.39370078740157483" top="0.98425196850393704" bottom="0.59055118110236227" header="0.39370078740157483" footer="0.39370078740157483"/>
  <pageSetup paperSize="9" scale="65" fitToWidth="0" orientation="portrait" horizontalDpi="300" verticalDpi="300" r:id="rId1"/>
  <headerFooter alignWithMargins="0">
    <oddHeader>&amp;L&amp;"DB Office,Fett"&amp;18
&amp;C&amp;"DB Office,Fett"&amp;18Quality Gate 3 Leistungsabschluss
Auftragnehmer Ingenieurleistungen&amp;R&amp;G</oddHeader>
    <oddFooter>&amp;L&amp;"DB Office,Standard"&amp;8&amp;A
Version 3.0
(Stand: 22.08.2019)&amp;C&amp;"DB Office,Standard"&amp;8Seite &amp;P von &amp;N&amp;R&amp;"DB Office,Standard"&amp;6Druck: &amp;D &amp;T
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77E488A6DEC478B279B912E77437F" ma:contentTypeVersion="16" ma:contentTypeDescription="Create a new document." ma:contentTypeScope="" ma:versionID="c71597f8d518f1f8078d2ff21a78f384">
  <xsd:schema xmlns:xsd="http://www.w3.org/2001/XMLSchema" xmlns:xs="http://www.w3.org/2001/XMLSchema" xmlns:p="http://schemas.microsoft.com/office/2006/metadata/properties" xmlns:ns2="27af469b-8aff-45b6-9637-2c038213a204" xmlns:ns3="647987e4-274b-4768-84b8-083fcc167fcc" targetNamespace="http://schemas.microsoft.com/office/2006/metadata/properties" ma:root="true" ma:fieldsID="072b20653c2ec4a972f3a4cd939dbf71" ns2:_="" ns3:_="">
    <xsd:import namespace="27af469b-8aff-45b6-9637-2c038213a204"/>
    <xsd:import namespace="647987e4-274b-4768-84b8-083fcc167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f469b-8aff-45b6-9637-2c038213a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987e4-274b-4768-84b8-083fcc167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af88f8-50fb-4682-ab8d-6d3f822e8e0f}" ma:internalName="TaxCatchAll" ma:showField="CatchAllData" ma:web="647987e4-274b-4768-84b8-083fcc167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af469b-8aff-45b6-9637-2c038213a204">
      <Terms xmlns="http://schemas.microsoft.com/office/infopath/2007/PartnerControls"/>
    </lcf76f155ced4ddcb4097134ff3c332f>
    <TaxCatchAll xmlns="647987e4-274b-4768-84b8-083fcc167f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D600-36FE-4C02-8EFD-416BBBA91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f469b-8aff-45b6-9637-2c038213a204"/>
    <ds:schemaRef ds:uri="647987e4-274b-4768-84b8-083fcc167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54B0F-CF12-42EF-AA69-9B75704952EA}">
  <ds:schemaRefs>
    <ds:schemaRef ds:uri="http://purl.org/dc/dcmitype/"/>
    <ds:schemaRef ds:uri="647987e4-274b-4768-84b8-083fcc167fcc"/>
    <ds:schemaRef ds:uri="http://schemas.microsoft.com/office/infopath/2007/PartnerControls"/>
    <ds:schemaRef ds:uri="http://purl.org/dc/elements/1.1/"/>
    <ds:schemaRef ds:uri="27af469b-8aff-45b6-9637-2c038213a204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BBF5F1-8A79-45C4-AA2A-2EE595587F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Erläut. zur Befüllung d. Felder</vt:lpstr>
      <vt:lpstr>QG I 3 - Deckblatt</vt:lpstr>
      <vt:lpstr>QG I 3 - Checkliste</vt:lpstr>
      <vt:lpstr>Informationsblatt QG AN</vt:lpstr>
      <vt:lpstr>'Informationsblatt QG AN'!Druckbereich</vt:lpstr>
      <vt:lpstr>'QG I 3 - Checkliste'!Druckbereich</vt:lpstr>
      <vt:lpstr>'QG I 3 - Deckblatt'!Druckbereich</vt:lpstr>
      <vt:lpstr>'QG I 3 - Checkliste'!Drucktitel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Petko, Dimitri</dc:creator>
  <cp:lastModifiedBy>Jessica Schälicke</cp:lastModifiedBy>
  <cp:lastPrinted>2018-10-17T13:53:24Z</cp:lastPrinted>
  <dcterms:created xsi:type="dcterms:W3CDTF">2010-06-24T13:04:21Z</dcterms:created>
  <dcterms:modified xsi:type="dcterms:W3CDTF">2022-11-25T08:17:49Z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0x01010019B77E488A6DEC478B279B912E77437F</vt:lpwstr>
  </property>
  <property fmtid="{D5CDD505-2E9C-101B-9397-08002B2CF9AE}" pid="4" name="AuthorIds_UIVersion_1024">
    <vt:lpwstr>14</vt:lpwstr>
  </property>
  <property fmtid="{D5CDD505-2E9C-101B-9397-08002B2CF9AE}" pid="5" name="MediaServiceImageTags">
    <vt:lpwstr/>
  </property>
</Properties>
</file>